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2.xml" ContentType="application/vnd.openxmlformats-officedocument.spreadsheetml.comments+xml"/>
  <Override PartName="/xl/tables/table3.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14"/>
  <workbookPr hidePivotFieldList="1" defaultThemeVersion="166925"/>
  <mc:AlternateContent xmlns:mc="http://schemas.openxmlformats.org/markup-compatibility/2006">
    <mc:Choice Requires="x15">
      <x15ac:absPath xmlns:x15ac="http://schemas.microsoft.com/office/spreadsheetml/2010/11/ac" url="C:\Users\Zack\OneDrive\FRA TIF Calculator\"/>
    </mc:Choice>
  </mc:AlternateContent>
  <xr:revisionPtr revIDLastSave="0" documentId="8_{429BAE87-9E44-49DF-82F9-4119176C0157}" xr6:coauthVersionLast="46" xr6:coauthVersionMax="46" xr10:uidLastSave="{00000000-0000-0000-0000-000000000000}"/>
  <bookViews>
    <workbookView xWindow="2196" yWindow="2196" windowWidth="17280" windowHeight="8994" firstSheet="2" activeTab="2" xr2:uid="{00000000-000D-0000-FFFF-FFFF00000000}"/>
  </bookViews>
  <sheets>
    <sheet name="Disclaimer" sheetId="11" r:id="rId1"/>
    <sheet name="INPUT" sheetId="2" r:id="rId2"/>
    <sheet name="Report" sheetId="1" r:id="rId3"/>
    <sheet name="Activity Classes" sheetId="10" r:id="rId4"/>
    <sheet name="cra district data" sheetId="7" state="hidden" r:id="rId5"/>
    <sheet name="activities list" sheetId="8" state="hidden" r:id="rId6"/>
    <sheet name="charts" sheetId="9" state="hidden" r:id="rId7"/>
  </sheets>
  <definedNames>
    <definedName name="Authority_to_Issue_Bonds">Table2[[#All],[Authority_to_Issue_Bonds]]</definedName>
    <definedName name="Board_Selection">Table2[[#All],[Board_Selection]]</definedName>
    <definedName name="City">Table2[[#All],[City]]</definedName>
    <definedName name="County_ies">'cra district data'!$O:$O</definedName>
    <definedName name="Creation_Documents">Table2[[#All],[Creation_Documents]]</definedName>
    <definedName name="DATA_ARRAY">Table2[#All]</definedName>
    <definedName name="Date_Created_Established">Table2[[#All],[Date Created_Established]]</definedName>
    <definedName name="District_Name">Table2[District''s Name]</definedName>
    <definedName name="District_Unique_ID">Table2[[#All],[Districts_Unique_ID]]</definedName>
    <definedName name="Email">Table2[[#All],[Email]]</definedName>
    <definedName name="Fax">Table2[[#All],[Fax]]</definedName>
    <definedName name="First_Name">Table2[[#All],[First_Name]]</definedName>
    <definedName name="FL">'cra district data'!$J$3</definedName>
    <definedName name="Last_Name">Table2[[#All],[Last_Name]]</definedName>
    <definedName name="Local_Governing_Authority">Table2[[#All],[Local_Governing_Authority]]</definedName>
    <definedName name="Prefix">'cra district data'!$C:$C</definedName>
    <definedName name="Registered_Office_Address">Table2[[#All],[Registered_Office_Address]]</definedName>
    <definedName name="Registered_Office_Address_2">Table2[Registered_Office_Address_2]</definedName>
    <definedName name="Revenue">Table2[[#All],[Revenue]]</definedName>
    <definedName name="State">Table2[[#All],[State]]</definedName>
    <definedName name="Telephone">Table2[[#All],[Telephone]]</definedName>
    <definedName name="Website">Table2[[#All],[Website]]</definedName>
    <definedName name="Zip">'cra district data'!$J$2:$J$228</definedName>
  </definedNames>
  <calcPr calcId="191028" calcCompleted="0"/>
  <pivotCaches>
    <pivotCache cacheId="2787"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1" l="1"/>
  <c r="C44" i="2"/>
  <c r="B4" i="2" l="1"/>
  <c r="C32" i="2" l="1"/>
  <c r="A1" i="1" l="1"/>
  <c r="C41" i="2" l="1"/>
  <c r="B24" i="2"/>
  <c r="B23" i="2"/>
  <c r="B22" i="2"/>
  <c r="B21" i="2"/>
  <c r="B20" i="2"/>
  <c r="B19" i="2"/>
  <c r="B18" i="2"/>
  <c r="B17" i="2"/>
  <c r="B16" i="2"/>
  <c r="B15" i="2"/>
  <c r="B14" i="2"/>
  <c r="B13" i="2"/>
  <c r="B12" i="2"/>
  <c r="B11" i="2"/>
  <c r="B10" i="2"/>
  <c r="B9" i="2"/>
  <c r="B8" i="2"/>
  <c r="B7" i="2"/>
  <c r="B6" i="2"/>
  <c r="B5" i="2"/>
  <c r="I43" i="2" l="1"/>
  <c r="H22" i="1" l="1"/>
  <c r="A22" i="1"/>
  <c r="A23" i="1"/>
  <c r="A25" i="1"/>
  <c r="A24" i="1"/>
  <c r="C30" i="2"/>
  <c r="C35" i="2" s="1"/>
  <c r="G33" i="1" l="1"/>
  <c r="G34" i="1"/>
  <c r="G35" i="1"/>
  <c r="G36" i="1"/>
  <c r="G37" i="1"/>
  <c r="G38" i="1"/>
  <c r="G39" i="1"/>
  <c r="G40" i="1"/>
  <c r="G41" i="1"/>
  <c r="G42" i="1"/>
  <c r="G43" i="1"/>
  <c r="G44" i="1"/>
  <c r="G45" i="1"/>
  <c r="G32" i="1"/>
  <c r="C33" i="1"/>
  <c r="C34" i="1"/>
  <c r="C35" i="1"/>
  <c r="C36" i="1"/>
  <c r="C37" i="1"/>
  <c r="C38" i="1"/>
  <c r="C39" i="1"/>
  <c r="C40" i="1"/>
  <c r="C41" i="1"/>
  <c r="C42" i="1"/>
  <c r="C43" i="1"/>
  <c r="C44" i="1"/>
  <c r="C45" i="1"/>
  <c r="C32" i="1"/>
  <c r="H25" i="1"/>
  <c r="H24" i="1"/>
  <c r="H23" i="1"/>
  <c r="H21" i="1"/>
  <c r="H20" i="1"/>
  <c r="H27" i="1"/>
  <c r="A18" i="1" l="1"/>
  <c r="A17" i="1"/>
  <c r="A16" i="1"/>
  <c r="A15" i="1"/>
  <c r="A14" i="1"/>
  <c r="A13" i="1"/>
  <c r="A12" i="1"/>
  <c r="A11" i="1"/>
  <c r="A10" i="1"/>
  <c r="A9" i="1"/>
  <c r="A8" i="1"/>
  <c r="A7" i="1"/>
  <c r="A6" i="1"/>
  <c r="A5" i="1"/>
  <c r="D18" i="1"/>
  <c r="D17" i="1"/>
  <c r="D16" i="1"/>
  <c r="D15" i="1"/>
  <c r="D14" i="1"/>
  <c r="D12" i="1"/>
  <c r="D11" i="1"/>
  <c r="D9" i="1"/>
  <c r="D8" i="1"/>
  <c r="D7" i="1"/>
  <c r="D6" i="1"/>
  <c r="I2" i="1"/>
  <c r="D13" i="1" l="1"/>
  <c r="D4" i="1"/>
  <c r="D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Jeff Burton</author>
    <author>Zack</author>
  </authors>
  <commentList>
    <comment ref="B3" authorId="0" shapeId="0" xr:uid="{00000000-0006-0000-0100-000001000000}">
      <text>
        <r>
          <rPr>
            <b/>
            <sz val="9"/>
            <color indexed="81"/>
            <rFont val="Tahoma"/>
            <family val="2"/>
          </rPr>
          <t>Jeff Burton:</t>
        </r>
        <r>
          <rPr>
            <sz val="9"/>
            <color indexed="81"/>
            <rFont val="Tahoma"/>
            <family val="2"/>
          </rPr>
          <t xml:space="preserve">
This cell uses the Florida Special District Accountability Program CRA names. These can be found at 
http://floridajobs.org/community-planning-and-development/special-districts/special-district-accountability-program
If any of the populated data is incorrect, please update it on the programs website. This report's data will be updated in January. (Currently 2020).</t>
        </r>
      </text>
    </comment>
    <comment ref="B9" authorId="1" shapeId="0" xr:uid="{00000000-0006-0000-0100-000002000000}">
      <text>
        <r>
          <rPr>
            <b/>
            <sz val="9"/>
            <color indexed="81"/>
            <rFont val="Tahoma"/>
            <family val="2"/>
          </rPr>
          <t>Zack:</t>
        </r>
        <r>
          <rPr>
            <sz val="9"/>
            <color indexed="81"/>
            <rFont val="Tahoma"/>
            <family val="2"/>
          </rPr>
          <t xml:space="preserve">
Please, manually enter your office address if different from your mailing address</t>
        </r>
      </text>
    </comment>
    <comment ref="C36" authorId="0" shapeId="0" xr:uid="{00000000-0006-0000-0100-000003000000}">
      <text>
        <r>
          <rPr>
            <b/>
            <sz val="9"/>
            <color indexed="81"/>
            <rFont val="Tahoma"/>
            <family val="2"/>
          </rPr>
          <t>Jeff Burton:</t>
        </r>
        <r>
          <rPr>
            <sz val="9"/>
            <color indexed="81"/>
            <rFont val="Tahoma"/>
            <family val="2"/>
          </rPr>
          <t xml:space="preserve">
If you have more than one taxing authority use your Audit under Statement of Revenues.
If you only collect from your own City or County use the  DOR420 TIF 6c.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Zack</author>
  </authors>
  <commentList>
    <comment ref="A2" authorId="0" shapeId="0" xr:uid="{00000000-0006-0000-0300-000001000000}">
      <text>
        <r>
          <rPr>
            <b/>
            <sz val="9"/>
            <color indexed="81"/>
            <rFont val="Tahoma"/>
            <family val="2"/>
          </rPr>
          <t>Zack:</t>
        </r>
        <r>
          <rPr>
            <sz val="9"/>
            <color indexed="81"/>
            <rFont val="Tahoma"/>
            <family val="2"/>
          </rPr>
          <t xml:space="preserve">
Each Activity category has Constituent Class which flow down the column. If you have a Budget Item but are not sure which Activity category it falls into, please search this tab for the most similar Constituent Class</t>
        </r>
      </text>
    </comment>
  </commentList>
</comments>
</file>

<file path=xl/sharedStrings.xml><?xml version="1.0" encoding="utf-8"?>
<sst xmlns="http://schemas.openxmlformats.org/spreadsheetml/2006/main" count="4128" uniqueCount="2511">
  <si>
    <t>These materials, workbook, presentation, and walkthrough video, are made available by the Florida Redevelopment Association for educational purposes only, and are not meant to be relied on as legal advice. We make no guarantees as to the accuracy of the information provided.  By using these materials, you confirm that there is no attorney-client relationship between you and the Florida Redevelopment Association. The materials should not be used as a substitute for competent legal advice from a licensed attorney.</t>
  </si>
  <si>
    <t>FLORIDA SPECIAL DISTRICTS ACCOUNTABILITY PROGRAM</t>
  </si>
  <si>
    <t>ACTIVITIES</t>
  </si>
  <si>
    <t>FIELD</t>
  </si>
  <si>
    <t>TYPE</t>
  </si>
  <si>
    <t>CRA Plan Page</t>
  </si>
  <si>
    <t>Started (S) Completed (C)</t>
  </si>
  <si>
    <t>AMOUNT</t>
  </si>
  <si>
    <t>District's Name</t>
  </si>
  <si>
    <t>Wildwood Community Redevelopment Agency</t>
  </si>
  <si>
    <t>District's Unique ID</t>
  </si>
  <si>
    <t>Prefix</t>
  </si>
  <si>
    <t>First Name</t>
  </si>
  <si>
    <t>Last Name</t>
  </si>
  <si>
    <t>Mailing  Address</t>
  </si>
  <si>
    <t>Office Address</t>
  </si>
  <si>
    <t>City</t>
  </si>
  <si>
    <t>State</t>
  </si>
  <si>
    <t>Zip</t>
  </si>
  <si>
    <t>Telephone</t>
  </si>
  <si>
    <t>Fax</t>
  </si>
  <si>
    <t>Email</t>
  </si>
  <si>
    <t>Website</t>
  </si>
  <si>
    <t>County(ies)</t>
  </si>
  <si>
    <t>Local Governing Authority</t>
  </si>
  <si>
    <t>Date Created / Established</t>
  </si>
  <si>
    <t>Creation Documents</t>
  </si>
  <si>
    <t>Board Selection</t>
  </si>
  <si>
    <t>Authority to Issue Bonds</t>
  </si>
  <si>
    <t>Revenue</t>
  </si>
  <si>
    <t>Most Recent Update</t>
  </si>
  <si>
    <t>FINANCIALS</t>
  </si>
  <si>
    <t>SOURCE</t>
  </si>
  <si>
    <t>Current Year Taxable Value in CRA</t>
  </si>
  <si>
    <t>DOR DR420 TIF Sect I(1)</t>
  </si>
  <si>
    <t>Base Year Taxable Value in CRA</t>
  </si>
  <si>
    <t>DOR DR420 TIF Sect I(2)</t>
  </si>
  <si>
    <t>Current Year Tax Increment Value</t>
  </si>
  <si>
    <t>DOR DR420 TIF Sect I(3)</t>
  </si>
  <si>
    <t>Prior year Final taxable value in the tax increment area</t>
  </si>
  <si>
    <t>DOR DR420 TIF Sect I(4)</t>
  </si>
  <si>
    <t xml:space="preserve">Prior year tax increment value  (Line 4 minus Line 2) </t>
  </si>
  <si>
    <t>DOR DR420 TIF Sect I(5)</t>
  </si>
  <si>
    <t xml:space="preserve"> If the amount to be paid to the redevelopment trust fund IS BASED on a specific proportion of the tax increment value: </t>
  </si>
  <si>
    <t>Enter the portion  on which the payment is based.</t>
  </si>
  <si>
    <t>DOR DR420 TIF Sect II(6a)</t>
  </si>
  <si>
    <t xml:space="preserve">Dedicated increment value  </t>
  </si>
  <si>
    <t>DOR DR420 TIF Sect II(6b)</t>
  </si>
  <si>
    <t>Amount of payment to redevelopment trust fund in prior year</t>
  </si>
  <si>
    <t>Read note on cell</t>
  </si>
  <si>
    <r>
      <t xml:space="preserve"> </t>
    </r>
    <r>
      <rPr>
        <b/>
        <sz val="11"/>
        <color theme="0"/>
        <rFont val="Calibri"/>
        <family val="2"/>
        <scheme val="minor"/>
      </rPr>
      <t xml:space="preserve">If the amount to be paid to the redevelopment trust fund IS NOT BASED on a specific proportion of the tax increment value: </t>
    </r>
  </si>
  <si>
    <t>DOR DR420 TIF Sect II(7a)</t>
  </si>
  <si>
    <t>Prior year operating millage levy from Form DR-420,  Line 10</t>
  </si>
  <si>
    <t>DOR DR420 TIF Sect II(7b)</t>
  </si>
  <si>
    <t xml:space="preserve">Taxes levied on prior year tax increment value  </t>
  </si>
  <si>
    <t>DOR DR420 TIF Sect II(7c)</t>
  </si>
  <si>
    <t xml:space="preserve">Prior year payment as proportion of taxes levied on increment value </t>
  </si>
  <si>
    <t>DOR DR420 TIF Sect II(7d)</t>
  </si>
  <si>
    <t xml:space="preserve">Dedicated increment value </t>
  </si>
  <si>
    <t>DOR DR420 TIF Sect II(7e)</t>
  </si>
  <si>
    <t>Actual expended increment revenue</t>
  </si>
  <si>
    <t>Audit (FUND BALANCES)</t>
  </si>
  <si>
    <t>TOTAL</t>
  </si>
  <si>
    <t>Total Low and Moderate Housing Expended</t>
  </si>
  <si>
    <t>Florida Department of Economic Opportunity Special District Accountability Program ID</t>
  </si>
  <si>
    <t>Registered Agent</t>
  </si>
  <si>
    <t>Total number of Activities started</t>
  </si>
  <si>
    <t>Total number of Activities completed</t>
  </si>
  <si>
    <t xml:space="preserve">Total amount expended for low and middle income affordable housing </t>
  </si>
  <si>
    <t xml:space="preserve">The following is a summary of this community redevelopment agency's achievement of its redevelopment plan's goals. </t>
  </si>
  <si>
    <t>ACHIEVEMENT</t>
  </si>
  <si>
    <t>CRA PLAN PAGE</t>
  </si>
  <si>
    <t>Community Engagement</t>
  </si>
  <si>
    <t>Community Policing</t>
  </si>
  <si>
    <t>Economic Development</t>
  </si>
  <si>
    <t>Housing 1 - Low to Moderate</t>
  </si>
  <si>
    <t>Housing 2 -General</t>
  </si>
  <si>
    <t>Infrastructure</t>
  </si>
  <si>
    <t>Transportation</t>
  </si>
  <si>
    <t>SAMPLE ACTIVITIES</t>
  </si>
  <si>
    <t>Concerts</t>
  </si>
  <si>
    <t>Staffing / Salaries</t>
  </si>
  <si>
    <t>Incentives</t>
  </si>
  <si>
    <t>Stormwater</t>
  </si>
  <si>
    <t>Complete Streets</t>
  </si>
  <si>
    <t>Festivals</t>
  </si>
  <si>
    <t>Community Partners</t>
  </si>
  <si>
    <t>Store-Front</t>
  </si>
  <si>
    <t>Sewer</t>
  </si>
  <si>
    <t>Round-a-Bouts</t>
  </si>
  <si>
    <t>Outreach</t>
  </si>
  <si>
    <t>Improved Accessibility</t>
  </si>
  <si>
    <t>Residential Rehab</t>
  </si>
  <si>
    <t>Potable</t>
  </si>
  <si>
    <t>Visioning Forums</t>
  </si>
  <si>
    <t>Civic / Public Safety Initiatives</t>
  </si>
  <si>
    <t>Reclaimed</t>
  </si>
  <si>
    <t>Web Tools (such as social media or online mapping)</t>
  </si>
  <si>
    <t>Other Utility</t>
  </si>
  <si>
    <t>Podcasts / Interviews</t>
  </si>
  <si>
    <t>Webinars</t>
  </si>
  <si>
    <t>Food Truck Rodeos</t>
  </si>
  <si>
    <t>Districts_Unique_ID</t>
  </si>
  <si>
    <t>First_Name</t>
  </si>
  <si>
    <t>Last_Name</t>
  </si>
  <si>
    <t>Registered_Office_Address</t>
  </si>
  <si>
    <t>Registered_Office_Address_2</t>
  </si>
  <si>
    <t>Local_Governing_Authority</t>
  </si>
  <si>
    <t>Date Created_Established</t>
  </si>
  <si>
    <t>Creation_Documents</t>
  </si>
  <si>
    <t>Board_Selection</t>
  </si>
  <si>
    <t>Authority_to_Issue_Bonds</t>
  </si>
  <si>
    <t>Alachua Community Redevelopment Agency</t>
  </si>
  <si>
    <t>Mayor</t>
  </si>
  <si>
    <t>Gib</t>
  </si>
  <si>
    <t>Coerper</t>
  </si>
  <si>
    <t>Post Office Box 9</t>
  </si>
  <si>
    <t>Alachua</t>
  </si>
  <si>
    <t>FL</t>
  </si>
  <si>
    <t>32616-0009</t>
  </si>
  <si>
    <t>(386) 418-6134</t>
  </si>
  <si>
    <t>(386) 418-6114</t>
  </si>
  <si>
    <t>cbakaitis@cityofalachua.org</t>
  </si>
  <si>
    <t>www.cityofalachua.com/index.php/city-of-alachua-downtown-redevelopment-agency</t>
  </si>
  <si>
    <t>City of Alachua</t>
  </si>
  <si>
    <t>Ordinances O-82-5, O-98-24, O-99-03, O-13-07, O-17-05</t>
  </si>
  <si>
    <t>Identical to Local Governing Authority</t>
  </si>
  <si>
    <t>Yes</t>
  </si>
  <si>
    <t>Tax Increment Financing</t>
  </si>
  <si>
    <t>Altamonte Springs Community Redevelopment Agency</t>
  </si>
  <si>
    <t>Ms.</t>
  </si>
  <si>
    <t>Rochelle</t>
  </si>
  <si>
    <t>Croskey</t>
  </si>
  <si>
    <t>225 Newbury Port Avenue</t>
  </si>
  <si>
    <t>Altamonte Springs</t>
  </si>
  <si>
    <t>(407) 571-8178</t>
  </si>
  <si>
    <t>rcroskey@altamonte.org</t>
  </si>
  <si>
    <t>www.altamonte.org</t>
  </si>
  <si>
    <t>Seminole</t>
  </si>
  <si>
    <t>City of Altamonte Springs</t>
  </si>
  <si>
    <t>City Ordinance 839-85</t>
  </si>
  <si>
    <t>Apalachicola Community Redevelopment Agency</t>
  </si>
  <si>
    <t>Mr.</t>
  </si>
  <si>
    <t>Ron</t>
  </si>
  <si>
    <t>Nalley</t>
  </si>
  <si>
    <t>192 Coach Wagoner Boulevard</t>
  </si>
  <si>
    <t>Apalachicola</t>
  </si>
  <si>
    <t>(850) 653-9319</t>
  </si>
  <si>
    <t>(850) 653-2205</t>
  </si>
  <si>
    <t>rnalley@cityofapalachicola.com</t>
  </si>
  <si>
    <t>www.cityofapalachicola.com/Community-Redevelopment-Agency.cfm</t>
  </si>
  <si>
    <t>Franklin</t>
  </si>
  <si>
    <t>City of Apalachicola</t>
  </si>
  <si>
    <t>City Ordinance 88-11</t>
  </si>
  <si>
    <t>Local Governing Authority Appoints</t>
  </si>
  <si>
    <t>Apopka Community Redevelopment Agency</t>
  </si>
  <si>
    <t>James K.</t>
  </si>
  <si>
    <t>Hitt</t>
  </si>
  <si>
    <t>120 East Main Street</t>
  </si>
  <si>
    <t>Apopka</t>
  </si>
  <si>
    <t>Fl</t>
  </si>
  <si>
    <t>(407) 703-1703</t>
  </si>
  <si>
    <t>(407) 703-1791</t>
  </si>
  <si>
    <t>jhitt@apopka.net</t>
  </si>
  <si>
    <t>www.apopka.net/284/Community-Redevelopment</t>
  </si>
  <si>
    <t>Orange</t>
  </si>
  <si>
    <t>City of Apopka</t>
  </si>
  <si>
    <t>City Resolutions 9316, 93-M-39 and 2017-10 and Ordinance 783</t>
  </si>
  <si>
    <t>Appointed</t>
  </si>
  <si>
    <t>Auburndale Community Redevelopment Agency</t>
  </si>
  <si>
    <t>Jeff</t>
  </si>
  <si>
    <t>Tillman</t>
  </si>
  <si>
    <t>P. O. Box 186</t>
  </si>
  <si>
    <t>Auburndale</t>
  </si>
  <si>
    <t>(863) 965-5530</t>
  </si>
  <si>
    <t>(863) 965-5583</t>
  </si>
  <si>
    <t>jtillman@auburndalefl.com</t>
  </si>
  <si>
    <t>auburndalefl.com</t>
  </si>
  <si>
    <t>Polk</t>
  </si>
  <si>
    <t>City of Auburndale</t>
  </si>
  <si>
    <t>City Ordinances 769 and 1117</t>
  </si>
  <si>
    <t>Appointed/Elected</t>
  </si>
  <si>
    <t>Avon Park Community Redevelopment Agency</t>
  </si>
  <si>
    <t>Julian</t>
  </si>
  <si>
    <t>Deleon</t>
  </si>
  <si>
    <t>110 East Main Street</t>
  </si>
  <si>
    <t>Avon Park</t>
  </si>
  <si>
    <t>(863) 452-4403</t>
  </si>
  <si>
    <t>(863) 452-4413</t>
  </si>
  <si>
    <t>bsliva@avonpark.cc</t>
  </si>
  <si>
    <t>avonpark.cc/community/community_redevelopment_agency.php</t>
  </si>
  <si>
    <t>Highlands</t>
  </si>
  <si>
    <t>City of Avon Park</t>
  </si>
  <si>
    <t>City Ordinances 822 and 12-99; Resolution 07-06</t>
  </si>
  <si>
    <t>Babcock Street Community Redevelopment Agency</t>
  </si>
  <si>
    <t>Michael A.</t>
  </si>
  <si>
    <t>McNees</t>
  </si>
  <si>
    <t>City of Melbourne</t>
  </si>
  <si>
    <t>900 E. Strawbridge Avenue</t>
  </si>
  <si>
    <t>Melbourne</t>
  </si>
  <si>
    <t>(321) 608-7200</t>
  </si>
  <si>
    <t>(321) 608-7219</t>
  </si>
  <si>
    <t>city.manager@mlbfl.org</t>
  </si>
  <si>
    <t>www.melbourneflorida.org/babcock-cra</t>
  </si>
  <si>
    <t>Brevard</t>
  </si>
  <si>
    <t>City Ordinances 98-23 and 2018-34; City Resolution 1529; County Resolution 97-187</t>
  </si>
  <si>
    <t>Bartow Community Redevelopment Agency</t>
  </si>
  <si>
    <t>Stephen</t>
  </si>
  <si>
    <t>Cox</t>
  </si>
  <si>
    <t>450 N. Wilson Avenue</t>
  </si>
  <si>
    <t>Bartow</t>
  </si>
  <si>
    <t>(863) 534-0121</t>
  </si>
  <si>
    <t>(863) 534-0409</t>
  </si>
  <si>
    <t>scox.cra@cityofbartow.net</t>
  </si>
  <si>
    <t>www.cityofbartow.net/index.aspx?page=275</t>
  </si>
  <si>
    <t>City of Bartow</t>
  </si>
  <si>
    <t>City Ordinances 1544-A, 1547-A, and 1548-A; Resolutions 2895-R, 05-3554-R and 07-3630-R</t>
  </si>
  <si>
    <t>Bayfront Community Redevelopment Agency</t>
  </si>
  <si>
    <t>Lisa</t>
  </si>
  <si>
    <t>Morrell</t>
  </si>
  <si>
    <t>City Manager, City of Palm Bay</t>
  </si>
  <si>
    <t>120 Malabar Road, SE</t>
  </si>
  <si>
    <t>Palm Bay</t>
  </si>
  <si>
    <t>32907-3009</t>
  </si>
  <si>
    <t>(321) 952-3413</t>
  </si>
  <si>
    <t>(321) 952-3412</t>
  </si>
  <si>
    <t>lisa.morrell@palmbayflorida.org</t>
  </si>
  <si>
    <t>www.palmbayflorida.org/government/departments/bayfront-community-redevelopment-district</t>
  </si>
  <si>
    <t>City of Palm Bay</t>
  </si>
  <si>
    <t>County Ordinance 99-111; City Resolutions 99-20; 99-21; City Ordinance 2000-39</t>
  </si>
  <si>
    <t>Blountstown Community Redevelopment Agency</t>
  </si>
  <si>
    <t>Mrs.</t>
  </si>
  <si>
    <t>Traci</t>
  </si>
  <si>
    <t>Hall</t>
  </si>
  <si>
    <t>20591 Central Avenue W</t>
  </si>
  <si>
    <t>Blountstown</t>
  </si>
  <si>
    <t>(850) 674-5488</t>
  </si>
  <si>
    <t>(850) 674-8289</t>
  </si>
  <si>
    <t>thall@blountstown.org</t>
  </si>
  <si>
    <t>Not on File</t>
  </si>
  <si>
    <t>Calhoun</t>
  </si>
  <si>
    <t>City of Blountstown</t>
  </si>
  <si>
    <t>Resolution 90-4</t>
  </si>
  <si>
    <t>Boca Raton Community Redevelopment Agency</t>
  </si>
  <si>
    <t>Leif J.</t>
  </si>
  <si>
    <t>Ahnell</t>
  </si>
  <si>
    <t>201 West Palmetto Park Road</t>
  </si>
  <si>
    <t>Boca Raton</t>
  </si>
  <si>
    <t>(561) 367-7070</t>
  </si>
  <si>
    <t>(561) 393-7784</t>
  </si>
  <si>
    <t>rchilders@myboca.us</t>
  </si>
  <si>
    <t>myboca.us/cra</t>
  </si>
  <si>
    <t>Palm Beach</t>
  </si>
  <si>
    <t>City of Boca Raton</t>
  </si>
  <si>
    <t>City Resolution 162-80</t>
  </si>
  <si>
    <t>Boynton Beach Community Redevelopment Agency</t>
  </si>
  <si>
    <t>Michael</t>
  </si>
  <si>
    <t>Simon</t>
  </si>
  <si>
    <t>710 North Federal Highway</t>
  </si>
  <si>
    <t>Boynton Beach</t>
  </si>
  <si>
    <t>(561) 737-3256</t>
  </si>
  <si>
    <t>(561) 737-3258</t>
  </si>
  <si>
    <t>simonm@bbfl.us</t>
  </si>
  <si>
    <t>www.catchboynton.com</t>
  </si>
  <si>
    <t>City of Boynton Beach</t>
  </si>
  <si>
    <t>City Resolutions 81-SS, 82-KK, 82-BBBB, 84-II, and 87-QQQ, R11-121, and Ordinances 87-15, 89-11, 90-21, and 98-33</t>
  </si>
  <si>
    <t>No</t>
  </si>
  <si>
    <t>Bradenton Beach Community Redevelopment Agency</t>
  </si>
  <si>
    <t>Ralph</t>
  </si>
  <si>
    <t>Cole</t>
  </si>
  <si>
    <t>107 Gulf Drive, North</t>
  </si>
  <si>
    <t>Bradenton Beach</t>
  </si>
  <si>
    <t>(941) 778-1005</t>
  </si>
  <si>
    <t>(941) 778-7585</t>
  </si>
  <si>
    <t>mayor@cityofbradentonbeach.com</t>
  </si>
  <si>
    <t>www.cityofbradentonbeach.com</t>
  </si>
  <si>
    <t>Manatee</t>
  </si>
  <si>
    <t>City of Bradenton Beach</t>
  </si>
  <si>
    <t>City Resolution 92-499</t>
  </si>
  <si>
    <t>Bradenton Community Redevelopment Agency</t>
  </si>
  <si>
    <t>Karen A.</t>
  </si>
  <si>
    <t>Kyser</t>
  </si>
  <si>
    <t>101 Old Main Street</t>
  </si>
  <si>
    <t>Bradenton</t>
  </si>
  <si>
    <t>(941) 932-9440</t>
  </si>
  <si>
    <t>karen.kyser@cityofbradenton.com</t>
  </si>
  <si>
    <t>www.ddabradenton.com</t>
  </si>
  <si>
    <t>City of Bradenton</t>
  </si>
  <si>
    <t>City Resolution 79-55; Ordinances 2219 and 2468</t>
  </si>
  <si>
    <t>Broward County Community Redevelopment Agency</t>
  </si>
  <si>
    <t>Henry</t>
  </si>
  <si>
    <t>Sniezek</t>
  </si>
  <si>
    <t>115 S. Andrews Avenue, 329A</t>
  </si>
  <si>
    <t>Fort Lauderdale</t>
  </si>
  <si>
    <t>(954) 357-6670</t>
  </si>
  <si>
    <t>(954) 357-8655</t>
  </si>
  <si>
    <t>hsniezek@broward.org</t>
  </si>
  <si>
    <t>broward.org/CentralCRA/About/Pages/Information.aspx</t>
  </si>
  <si>
    <t>Broward</t>
  </si>
  <si>
    <t>Broward County</t>
  </si>
  <si>
    <t>County Ordinance 81-35</t>
  </si>
  <si>
    <t>None</t>
  </si>
  <si>
    <t>Bunnell Community Redevelopment Agency</t>
  </si>
  <si>
    <t>Kristen</t>
  </si>
  <si>
    <t>Bates</t>
  </si>
  <si>
    <t>P.O. Box 756</t>
  </si>
  <si>
    <t>Bunnell</t>
  </si>
  <si>
    <t>(386) 437-7500</t>
  </si>
  <si>
    <t>(386) 437-8253</t>
  </si>
  <si>
    <t>kbates@bunnellcity.us</t>
  </si>
  <si>
    <t>www.bunnellcity.us</t>
  </si>
  <si>
    <t>Flagler</t>
  </si>
  <si>
    <t>City of Bunnell</t>
  </si>
  <si>
    <t>City Ordinance 2007-28; Resolutions 2007-04, 2007-10 and 2007-15</t>
  </si>
  <si>
    <t>Callaway Community Redevelopment Agency</t>
  </si>
  <si>
    <t>Pamn</t>
  </si>
  <si>
    <t>Henderson</t>
  </si>
  <si>
    <t>6601 East Highway 22</t>
  </si>
  <si>
    <t>Callaway</t>
  </si>
  <si>
    <t>(850) 871-6000</t>
  </si>
  <si>
    <t>(850) 871-2444</t>
  </si>
  <si>
    <t>Mayor@cityofcallaway.com</t>
  </si>
  <si>
    <t>www.cityofcallaway.com/index.aspx?NID=147</t>
  </si>
  <si>
    <t>Bay</t>
  </si>
  <si>
    <t>City of Callaway</t>
  </si>
  <si>
    <t>City Ordinance 829</t>
  </si>
  <si>
    <t>Cape Canaveral Community Redevelopment Agency</t>
  </si>
  <si>
    <t>Mia</t>
  </si>
  <si>
    <t>Goforth</t>
  </si>
  <si>
    <t>P.O. Box 326</t>
  </si>
  <si>
    <t>Cape Canaveral</t>
  </si>
  <si>
    <t>(321) 868-1220</t>
  </si>
  <si>
    <t>(321) 868-1248</t>
  </si>
  <si>
    <t>m.goforth@cityofcapecanaveral.org</t>
  </si>
  <si>
    <t>www.cityofcapecanaveral.org/government/cra.php</t>
  </si>
  <si>
    <t>City of Cape Canaveral</t>
  </si>
  <si>
    <t>City Resolution 2012-16</t>
  </si>
  <si>
    <t>Cape Coral Community Redevelopment Agency</t>
  </si>
  <si>
    <t>John</t>
  </si>
  <si>
    <t>Szerlag</t>
  </si>
  <si>
    <t>P.O. Box 150027</t>
  </si>
  <si>
    <t>Cape Coral</t>
  </si>
  <si>
    <t>33915-0027</t>
  </si>
  <si>
    <t>(239) 574-0447</t>
  </si>
  <si>
    <t>(239) 574-0452</t>
  </si>
  <si>
    <t>jszerlag@capecoral.net</t>
  </si>
  <si>
    <t>www.capecoral.net</t>
  </si>
  <si>
    <t>Lee</t>
  </si>
  <si>
    <t>City of Cape Coral</t>
  </si>
  <si>
    <t>City Ordinances 11-03, 54-09 and Resolution 38-86</t>
  </si>
  <si>
    <t>Caroline Street Corridor and Bahama Village Community Redevelopment Agency</t>
  </si>
  <si>
    <t>J.K.</t>
  </si>
  <si>
    <t>Scholl</t>
  </si>
  <si>
    <t>City of Key West</t>
  </si>
  <si>
    <t>1300 White Street</t>
  </si>
  <si>
    <t>Key West</t>
  </si>
  <si>
    <t>(305) 809-3794</t>
  </si>
  <si>
    <t>(305) 809-3886</t>
  </si>
  <si>
    <t>mwilbarger@cityofkeywest-fl.gov</t>
  </si>
  <si>
    <t>www.cityofkeywest-fl.gov/department/board.php?structureid=140</t>
  </si>
  <si>
    <t>Monroe</t>
  </si>
  <si>
    <t>City Ordinances 92-7, 92-8, 94-33, 94-72, 96-31, and 08-18; City Resolutions 92-36, 92-60, 92-61, 92-62, 94-72, 95-104, 96-250, 96-444, 98-346, 09-016, and 10-015</t>
  </si>
  <si>
    <t>Carrabelle Community Redevelopment Agency</t>
  </si>
  <si>
    <t>Brenda</t>
  </si>
  <si>
    <t>LaPaz</t>
  </si>
  <si>
    <t>1001 Gray Avenue</t>
  </si>
  <si>
    <t>Carrabelle</t>
  </si>
  <si>
    <t>(850) 697-2727</t>
  </si>
  <si>
    <t>(850) 697-3156</t>
  </si>
  <si>
    <t>blapaz@live.com</t>
  </si>
  <si>
    <t>www.mycarrabellecra.com</t>
  </si>
  <si>
    <t>City of Carrabelle</t>
  </si>
  <si>
    <t>City Resolution 15-92</t>
  </si>
  <si>
    <t>Carver Heights / Montclair Community Redevelopment Agency</t>
  </si>
  <si>
    <t>Al.</t>
  </si>
  <si>
    <t>Minner</t>
  </si>
  <si>
    <t>C/O City Manager's Office</t>
  </si>
  <si>
    <t>P.O. Box 490630</t>
  </si>
  <si>
    <t>Leesburg</t>
  </si>
  <si>
    <t>34749-0630</t>
  </si>
  <si>
    <t>(352) 728-9704</t>
  </si>
  <si>
    <t>(352) 728-9706</t>
  </si>
  <si>
    <t>Al.Minner@LeesburgFlorida.gov</t>
  </si>
  <si>
    <t>www.leesburgflorida.gov/government/departments/housing/cra_carver_heights_community_redevelopment_agency.php</t>
  </si>
  <si>
    <t>Lake</t>
  </si>
  <si>
    <t>City of Leesburg</t>
  </si>
  <si>
    <t>City Ordinance 01-61</t>
  </si>
  <si>
    <t>Similar to Local Governing Authority</t>
  </si>
  <si>
    <t>Central Community Redevelopment Agency</t>
  </si>
  <si>
    <t>Carl</t>
  </si>
  <si>
    <t>Callahan</t>
  </si>
  <si>
    <t>(941) 932-9400</t>
  </si>
  <si>
    <t>jesus.nino@cityofbradenton.com</t>
  </si>
  <si>
    <t>bradentonccra.com</t>
  </si>
  <si>
    <t>City Ordinances 2628, 2649, and 2664; City Resolutions 00-39 and 01-67</t>
  </si>
  <si>
    <t>Century Community Redevelopment Agency</t>
  </si>
  <si>
    <t>Deborah F.</t>
  </si>
  <si>
    <t>Nickles</t>
  </si>
  <si>
    <t>Nickles Consulting Group</t>
  </si>
  <si>
    <t>4419 Devonshire Place</t>
  </si>
  <si>
    <t>Pace</t>
  </si>
  <si>
    <t>(850) 994-0081</t>
  </si>
  <si>
    <t>(850) 994-6935</t>
  </si>
  <si>
    <t>ncg@mchsi.com</t>
  </si>
  <si>
    <t>www.centuryflorida.com</t>
  </si>
  <si>
    <t>Escambia</t>
  </si>
  <si>
    <t>Town of Century</t>
  </si>
  <si>
    <t>Town Resolution 19-17</t>
  </si>
  <si>
    <t>Charlotte Harbor Community Redevelopment Agency</t>
  </si>
  <si>
    <t>Ray</t>
  </si>
  <si>
    <t>Sandrock</t>
  </si>
  <si>
    <t>18500 Murdock Circle</t>
  </si>
  <si>
    <t>Port Charlotte</t>
  </si>
  <si>
    <t>(941) 743-1944</t>
  </si>
  <si>
    <t>(941) 743-1554</t>
  </si>
  <si>
    <t>Raymond.Sandrock@charlottecountyfl.gov</t>
  </si>
  <si>
    <t>www.charlottecountyfl.gov/CRA/CharlotteHarbor/Pages/default.aspx</t>
  </si>
  <si>
    <t>Charlotte</t>
  </si>
  <si>
    <t>Charlotte County</t>
  </si>
  <si>
    <t>County Resolutions 92-251 and 2008-071</t>
  </si>
  <si>
    <t>Chipley Redevelopment Agency</t>
  </si>
  <si>
    <t>Sarah</t>
  </si>
  <si>
    <t>George</t>
  </si>
  <si>
    <t>Post Office Box 457</t>
  </si>
  <si>
    <t>Chipley</t>
  </si>
  <si>
    <t>(850) 638-4157</t>
  </si>
  <si>
    <t>(850) 638-8770</t>
  </si>
  <si>
    <t>sarah@washcomall.com</t>
  </si>
  <si>
    <t>www.cityofchipley.com/234/Chipley-Redevelopment-Agency</t>
  </si>
  <si>
    <t>Washington</t>
  </si>
  <si>
    <t>City of Chipley</t>
  </si>
  <si>
    <t>City Resolutions 85-14 and 92-9 and Ordinance 646</t>
  </si>
  <si>
    <t>City of Belle Glade Community Redevelopment Agency</t>
  </si>
  <si>
    <t>Steve</t>
  </si>
  <si>
    <t>Wilson</t>
  </si>
  <si>
    <t>110 Dr. Martin Luther King Jr. Blvd West</t>
  </si>
  <si>
    <t>Belle Glade</t>
  </si>
  <si>
    <t>33430-3900</t>
  </si>
  <si>
    <t>(561) 996-0100</t>
  </si>
  <si>
    <t>(561) 993-1811</t>
  </si>
  <si>
    <t>dbuff@belleglade-fl.com</t>
  </si>
  <si>
    <t>www.bellegladegov.com</t>
  </si>
  <si>
    <t>City of Belle Glade</t>
  </si>
  <si>
    <t>City Ordinance 03-08; Resolutions 03-01, 2399</t>
  </si>
  <si>
    <t>City of Bowling Green Community Redevelopment Agency</t>
  </si>
  <si>
    <t>Jerry</t>
  </si>
  <si>
    <t>Conerly</t>
  </si>
  <si>
    <t>104 East Main Street</t>
  </si>
  <si>
    <t>Bowling Green</t>
  </si>
  <si>
    <t>(863) 375-2255</t>
  </si>
  <si>
    <t>jconerly@bowlinggreenfl.org</t>
  </si>
  <si>
    <t>bowlinggreenfl.org/community-redevelopment-cra</t>
  </si>
  <si>
    <t>Hardee</t>
  </si>
  <si>
    <t>City of Bowling Green</t>
  </si>
  <si>
    <t>City Resolution 2015-12</t>
  </si>
  <si>
    <t>City of Brooksville Community Redevelopment Agency</t>
  </si>
  <si>
    <t>William</t>
  </si>
  <si>
    <t>Geiger</t>
  </si>
  <si>
    <t>City of Brooksville</t>
  </si>
  <si>
    <t>201 Howell Avenue</t>
  </si>
  <si>
    <t>Brooksville</t>
  </si>
  <si>
    <t>(352) 540-3810</t>
  </si>
  <si>
    <t>bgeiger@cityofbrooksville.us</t>
  </si>
  <si>
    <t>www.cityofbrooksville.us</t>
  </si>
  <si>
    <t>Hernando</t>
  </si>
  <si>
    <t>City Ordinance 590; Resolution 98-18</t>
  </si>
  <si>
    <t>City of Casselberry Community Redevelopment Agency</t>
  </si>
  <si>
    <t>Emily</t>
  </si>
  <si>
    <t>Hanna</t>
  </si>
  <si>
    <t>Community Development Department</t>
  </si>
  <si>
    <t>95 Triplet Lake Drive</t>
  </si>
  <si>
    <t>Casselberry</t>
  </si>
  <si>
    <t>(407) 262-7700</t>
  </si>
  <si>
    <t>(407) 262-7763</t>
  </si>
  <si>
    <t>ehanna@casselberry.org</t>
  </si>
  <si>
    <t>www.casselberry.org/index.aspx?nid=758</t>
  </si>
  <si>
    <t>City of Casselberry</t>
  </si>
  <si>
    <t>City Ordinances 95-851 and 95-852; Resolutions 95-935 and 2015-R-106</t>
  </si>
  <si>
    <t>City of Cedar Key Community Redevelopment Agency</t>
  </si>
  <si>
    <t>Nicole</t>
  </si>
  <si>
    <t>Gill</t>
  </si>
  <si>
    <t>P. O. Box 339</t>
  </si>
  <si>
    <t>Cedar Key</t>
  </si>
  <si>
    <t>(352) 543-5132</t>
  </si>
  <si>
    <t>(866) 674-2419</t>
  </si>
  <si>
    <t>ngill@CedarKeyFL.us</t>
  </si>
  <si>
    <t>cedarkey.org</t>
  </si>
  <si>
    <t>Levy</t>
  </si>
  <si>
    <t>City of Cedar Key</t>
  </si>
  <si>
    <t>City Resolution 194</t>
  </si>
  <si>
    <t>City of Clewiston Community Redevelopment Agency</t>
  </si>
  <si>
    <t>Shari</t>
  </si>
  <si>
    <t>Howell</t>
  </si>
  <si>
    <t>115 West Ventura Avenue</t>
  </si>
  <si>
    <t>Clewiston</t>
  </si>
  <si>
    <t>(863) 983-1484</t>
  </si>
  <si>
    <t>(863) 983-4055</t>
  </si>
  <si>
    <t>Shari.Howell@clewiston-fl.gov</t>
  </si>
  <si>
    <t>www.clewiston-fl.gov</t>
  </si>
  <si>
    <t>Hendry</t>
  </si>
  <si>
    <t>City of Clewiston</t>
  </si>
  <si>
    <t>City Ordinance 2005-01</t>
  </si>
  <si>
    <t>City of Coral Springs Community Redevelopment Agency</t>
  </si>
  <si>
    <t>Kristi</t>
  </si>
  <si>
    <t>Bartlett</t>
  </si>
  <si>
    <t>9500 West Sample Road</t>
  </si>
  <si>
    <t>Coral Springs</t>
  </si>
  <si>
    <t>(954) 344-5770</t>
  </si>
  <si>
    <t>(954) 344-1043</t>
  </si>
  <si>
    <t>kbartlett@coralsprings.org</t>
  </si>
  <si>
    <t>www.CoralSpringsCRA.com</t>
  </si>
  <si>
    <t>City of Coral Springs</t>
  </si>
  <si>
    <t>City Ordinance 2001-128</t>
  </si>
  <si>
    <t>City of Crescent City Community Redevelopment Agency</t>
  </si>
  <si>
    <t>Patrick</t>
  </si>
  <si>
    <t>Kennedy</t>
  </si>
  <si>
    <t>City Manager</t>
  </si>
  <si>
    <t>3 North Summit Street</t>
  </si>
  <si>
    <t>Crescent City</t>
  </si>
  <si>
    <t>32112-2599</t>
  </si>
  <si>
    <t>(386) 698-2525</t>
  </si>
  <si>
    <t>(386) 698-3467</t>
  </si>
  <si>
    <t>citymanager@crescentcity-fl.com</t>
  </si>
  <si>
    <t>www.crescentcity-fl.com/cra.html</t>
  </si>
  <si>
    <t>Putnam</t>
  </si>
  <si>
    <t>City of Crescent City</t>
  </si>
  <si>
    <t>City Ordinances 9504 and 18-01; Resolution R-9507</t>
  </si>
  <si>
    <t>City of DeLand Downtown Tax Increment District</t>
  </si>
  <si>
    <t>Daniel A.</t>
  </si>
  <si>
    <t>Stauffer, Jr.</t>
  </si>
  <si>
    <t>120 S. Florida Avenue</t>
  </si>
  <si>
    <t>DeLand</t>
  </si>
  <si>
    <t>32720-5422</t>
  </si>
  <si>
    <t>(386) 626-7079</t>
  </si>
  <si>
    <t>(386) 626-7138</t>
  </si>
  <si>
    <t>staufferd@deland.org</t>
  </si>
  <si>
    <t>www.deland.org/boards-committees/downtown-community-redevelopment-agency-cra</t>
  </si>
  <si>
    <t>Volusia</t>
  </si>
  <si>
    <t>City of DeLand</t>
  </si>
  <si>
    <t>City Resolutions 84-3, 84-10, and 84-13</t>
  </si>
  <si>
    <t>City of Dunnellon Community Redevelopment Agency</t>
  </si>
  <si>
    <t>Dawn</t>
  </si>
  <si>
    <t>Bowne</t>
  </si>
  <si>
    <t>City Administrator</t>
  </si>
  <si>
    <t>20570 River Drive</t>
  </si>
  <si>
    <t>Dunnellon</t>
  </si>
  <si>
    <t>(352) 465-8500</t>
  </si>
  <si>
    <t>(352) 465-8505</t>
  </si>
  <si>
    <t>lsmith@dunnellon.org</t>
  </si>
  <si>
    <t>www.dunnellon.org</t>
  </si>
  <si>
    <t>Marion</t>
  </si>
  <si>
    <t>City of Dunnellon</t>
  </si>
  <si>
    <t>City Ordinance 00-3; Resolution 93-02</t>
  </si>
  <si>
    <t>City of Eagle Lake Community Redevelopment Agency</t>
  </si>
  <si>
    <t>Thomas</t>
  </si>
  <si>
    <t>Ernharth</t>
  </si>
  <si>
    <t>P.O. Box 129</t>
  </si>
  <si>
    <t>Eagle Lake</t>
  </si>
  <si>
    <t>(863) 293-4141</t>
  </si>
  <si>
    <t>(863) 294-3590</t>
  </si>
  <si>
    <t>ternarth@eaglelake.com</t>
  </si>
  <si>
    <t>www.eaglelake-fla.com</t>
  </si>
  <si>
    <t>City of Eagle Lake</t>
  </si>
  <si>
    <t>City Ordinance 00-06</t>
  </si>
  <si>
    <t>City of Edgewater Community Redevelopment Agency</t>
  </si>
  <si>
    <t>Samantha</t>
  </si>
  <si>
    <t>Bergeron</t>
  </si>
  <si>
    <t>City of Edgewater</t>
  </si>
  <si>
    <t>104 North Riverside Drive</t>
  </si>
  <si>
    <t>Edgewater</t>
  </si>
  <si>
    <t>(386) 424-2400</t>
  </si>
  <si>
    <t>(386) 424-2469</t>
  </si>
  <si>
    <t>sbergeron@cityofedgewater.org</t>
  </si>
  <si>
    <t>www.edgewatercra.org</t>
  </si>
  <si>
    <t>City Resolutions 2015-R-08 and 2015-R-09</t>
  </si>
  <si>
    <t>City of Fort Meade Community Redevelopment Agency</t>
  </si>
  <si>
    <t>Fred</t>
  </si>
  <si>
    <t>Hilliard</t>
  </si>
  <si>
    <t>P.O. Box 856</t>
  </si>
  <si>
    <t>Fort Meade</t>
  </si>
  <si>
    <t>(863) 285-1100</t>
  </si>
  <si>
    <t>(863) 285-1124</t>
  </si>
  <si>
    <t>fhilliard@cityoffortmeade.com</t>
  </si>
  <si>
    <t>cityoffortmeade.com/departments/community_redevelopment_agency.php</t>
  </si>
  <si>
    <t>City of Fort Meade</t>
  </si>
  <si>
    <t>City Ordinance 07-18</t>
  </si>
  <si>
    <t>City of Holly Hill Community Redevelopment Agency</t>
  </si>
  <si>
    <t>Nicholas</t>
  </si>
  <si>
    <t>Conte</t>
  </si>
  <si>
    <t>1065 Ridgewood Avenue</t>
  </si>
  <si>
    <t>Holly Hill</t>
  </si>
  <si>
    <t>32117-2898</t>
  </si>
  <si>
    <t>(386) 248-9446</t>
  </si>
  <si>
    <t>(386) 248-9448</t>
  </si>
  <si>
    <t>nconte@hollyhillfl.org</t>
  </si>
  <si>
    <t>www.hollyhillfl.org</t>
  </si>
  <si>
    <t>City of Holly Hill</t>
  </si>
  <si>
    <t>City Ordinance 2426</t>
  </si>
  <si>
    <t>City of Inverness Community Redevelopment Agency</t>
  </si>
  <si>
    <t>Frank</t>
  </si>
  <si>
    <t>DiGiovanni</t>
  </si>
  <si>
    <t>212 West Main Street</t>
  </si>
  <si>
    <t>Inverness</t>
  </si>
  <si>
    <t>34450-4801</t>
  </si>
  <si>
    <t>(352) 726-2611</t>
  </si>
  <si>
    <t>(352) 726-0607</t>
  </si>
  <si>
    <t>dschramm@inverness-fl.gov</t>
  </si>
  <si>
    <t>inverness-fl.gov/65/Inverness-Community-Redevelopment-Agency</t>
  </si>
  <si>
    <t>Citrus</t>
  </si>
  <si>
    <t>City of Inverness</t>
  </si>
  <si>
    <t>City Ordinances 91-444 and 2015-710</t>
  </si>
  <si>
    <t>City of Kissimmee Community Redevelopment Agency</t>
  </si>
  <si>
    <t>Craig</t>
  </si>
  <si>
    <t>Holland</t>
  </si>
  <si>
    <t>101 Church Street</t>
  </si>
  <si>
    <t>Kissimmee</t>
  </si>
  <si>
    <t>34741-5013</t>
  </si>
  <si>
    <t>(407) 518-2544</t>
  </si>
  <si>
    <t>(407) 943-7832</t>
  </si>
  <si>
    <t>CHOLLAND@kissimmee.org</t>
  </si>
  <si>
    <t>www.kissimmeecra.com</t>
  </si>
  <si>
    <t>Osceola</t>
  </si>
  <si>
    <t>City of Kissimmee</t>
  </si>
  <si>
    <t>City Resolutions 47-91 and 12-2012</t>
  </si>
  <si>
    <t>City of Lake Alfred Community Redevelopment Agency</t>
  </si>
  <si>
    <t>Amee</t>
  </si>
  <si>
    <t>Bailey</t>
  </si>
  <si>
    <t>120 East Pomelo Street</t>
  </si>
  <si>
    <t>Lake Alfred</t>
  </si>
  <si>
    <t>(863) 291-5748</t>
  </si>
  <si>
    <t>abailey@mylakealfred.com</t>
  </si>
  <si>
    <t>mylakealfred.com/cra-board</t>
  </si>
  <si>
    <t>City of Lake Alfred</t>
  </si>
  <si>
    <t>City Ordinance 1335-14; County Ordinances 2014-068 and 2014-068; County Resolution 2014-052</t>
  </si>
  <si>
    <t>City of Lauderhill Community Redevelopment Agency</t>
  </si>
  <si>
    <t>Sean</t>
  </si>
  <si>
    <t>Community Redevelopment Director</t>
  </si>
  <si>
    <t>5581 West Oakland Park Boulevard</t>
  </si>
  <si>
    <t>Lauderhill</t>
  </si>
  <si>
    <t>(954) 714-1535</t>
  </si>
  <si>
    <t>(954) 714-4239</t>
  </si>
  <si>
    <t>shenderson@laudrhill-fl.gov</t>
  </si>
  <si>
    <t>www.lauderhill-fl.gov/economic-development/community-redevelopment-agency/lauderhill-community-redevelopment-agency</t>
  </si>
  <si>
    <t>City of Lauderhill</t>
  </si>
  <si>
    <t>City Ordinance 040-07-154</t>
  </si>
  <si>
    <t>Municipality Contributions</t>
  </si>
  <si>
    <t>City of Live Oak Community Redevelopment Agency</t>
  </si>
  <si>
    <t>Gabrielle</t>
  </si>
  <si>
    <t>Redfern</t>
  </si>
  <si>
    <t>101 White Avenue, S.E.</t>
  </si>
  <si>
    <t>Live Oak</t>
  </si>
  <si>
    <t>(386) 362-2276</t>
  </si>
  <si>
    <t>(386) 362-4305</t>
  </si>
  <si>
    <t>gredfern@cityofliveoak.org</t>
  </si>
  <si>
    <t>www.cityofliveoak.org</t>
  </si>
  <si>
    <t>Suwannee</t>
  </si>
  <si>
    <t>City of Live Oak</t>
  </si>
  <si>
    <t>City Ordinances 861 and 1294</t>
  </si>
  <si>
    <t>City of Marianna Community Redevelopment Agency</t>
  </si>
  <si>
    <t>Jim</t>
  </si>
  <si>
    <t>Dean</t>
  </si>
  <si>
    <t>P.O. Box 936</t>
  </si>
  <si>
    <t>Marianna</t>
  </si>
  <si>
    <t>(850) 482-4353</t>
  </si>
  <si>
    <t>(850) 482-2217</t>
  </si>
  <si>
    <t>deanj@cityofmarianna.com</t>
  </si>
  <si>
    <t>Jackson</t>
  </si>
  <si>
    <t>City of Marianna</t>
  </si>
  <si>
    <t>City Ordinance 822; Resolutions 93-8; 93-7</t>
  </si>
  <si>
    <t>City of Mascotte Community Redevelopment Agency</t>
  </si>
  <si>
    <t>Dolly</t>
  </si>
  <si>
    <t>Miller</t>
  </si>
  <si>
    <t>100 East Myers Boulevard</t>
  </si>
  <si>
    <t>Mascotte</t>
  </si>
  <si>
    <t>(352) 429-3341</t>
  </si>
  <si>
    <t>(352) 429-3345</t>
  </si>
  <si>
    <t>dolly.miller@cityofmascotte.com</t>
  </si>
  <si>
    <t>cityofmascotte.com</t>
  </si>
  <si>
    <t>City of Mascotte</t>
  </si>
  <si>
    <t>City Resolution 2005-03-350</t>
  </si>
  <si>
    <t>City of Midway Community Redevelopment Agency</t>
  </si>
  <si>
    <t>Leslie D.</t>
  </si>
  <si>
    <t>Steele</t>
  </si>
  <si>
    <t>50 MLK Boulevard</t>
  </si>
  <si>
    <t>Midway</t>
  </si>
  <si>
    <t>(850) 574-2355</t>
  </si>
  <si>
    <t>(850) 574-0633</t>
  </si>
  <si>
    <t>lsteele@midwayfl.com</t>
  </si>
  <si>
    <t>Mymidwayfl.com</t>
  </si>
  <si>
    <t>Gadsden</t>
  </si>
  <si>
    <t>City of Midway</t>
  </si>
  <si>
    <t>City Ordinances 2009-8 and 2009-9</t>
  </si>
  <si>
    <t>City of Minneola Community Redevelopment Agency</t>
  </si>
  <si>
    <t>Mark</t>
  </si>
  <si>
    <t>Johnson</t>
  </si>
  <si>
    <t>P.O. Box 678</t>
  </si>
  <si>
    <t>Minneola</t>
  </si>
  <si>
    <t>(352) 394-3598</t>
  </si>
  <si>
    <t>(352) 394-7201</t>
  </si>
  <si>
    <t>mjohnson@minneola.us</t>
  </si>
  <si>
    <t>www.minneola.us/community-redevelopment-agency</t>
  </si>
  <si>
    <t>City of Minneola</t>
  </si>
  <si>
    <t>City Ordinance 2014-05</t>
  </si>
  <si>
    <t>City of Moore Haven Redevelopment Agency</t>
  </si>
  <si>
    <t>Maxine</t>
  </si>
  <si>
    <t>Brantley</t>
  </si>
  <si>
    <t>P.O. Box 399</t>
  </si>
  <si>
    <t>Moore Haven</t>
  </si>
  <si>
    <t>(863) 946-0711</t>
  </si>
  <si>
    <t>(863) 946-2988</t>
  </si>
  <si>
    <t>maxinebrantley@moorehaven.org</t>
  </si>
  <si>
    <t>moorehaven.org/special-districts/mhcra</t>
  </si>
  <si>
    <t>Glades</t>
  </si>
  <si>
    <t>City of Moore Haven</t>
  </si>
  <si>
    <t>City Ordinance 241</t>
  </si>
  <si>
    <t>City of Mulberry Community Redevelopment Agency</t>
  </si>
  <si>
    <t>Drew</t>
  </si>
  <si>
    <t>Crawford</t>
  </si>
  <si>
    <t>Boswell and Dunlap</t>
  </si>
  <si>
    <t>P.O. Drawer 30</t>
  </si>
  <si>
    <t>(863) 533-7177</t>
  </si>
  <si>
    <t>(863) 533-7412</t>
  </si>
  <si>
    <t>drew@bosdun.com</t>
  </si>
  <si>
    <t>www.cityofmulberryfl.org/government/community-development</t>
  </si>
  <si>
    <t>City of Mulberry</t>
  </si>
  <si>
    <t>City Ordinance 7-2014 and County Resolution 2014-113</t>
  </si>
  <si>
    <t>City of Naples Community Redevelopment Agency</t>
  </si>
  <si>
    <t>Roger</t>
  </si>
  <si>
    <t>Reinke</t>
  </si>
  <si>
    <t>735 8th Street South</t>
  </si>
  <si>
    <t>Naples</t>
  </si>
  <si>
    <t>(239) 213-1029</t>
  </si>
  <si>
    <t>(239) 213-1033</t>
  </si>
  <si>
    <t>rreinke@naplesgov.com</t>
  </si>
  <si>
    <t>www.naplesgov.com</t>
  </si>
  <si>
    <t>Collier</t>
  </si>
  <si>
    <t>City of Naples</t>
  </si>
  <si>
    <t>City Ordinance 94-7099</t>
  </si>
  <si>
    <t>City of Oakland Park Community Redevelopment Agency</t>
  </si>
  <si>
    <t>Jennifer</t>
  </si>
  <si>
    <t>Frastai</t>
  </si>
  <si>
    <t>5399 North Dixie Highway, Suite 3</t>
  </si>
  <si>
    <t>Oakland Park</t>
  </si>
  <si>
    <t>(954) 630-4477</t>
  </si>
  <si>
    <t>(954) 229-0568</t>
  </si>
  <si>
    <t>jenniferf@oaklandparkfl.gov</t>
  </si>
  <si>
    <t>oaklandparkfl.gov/163/Community-Redevelopment-Agency-CRA</t>
  </si>
  <si>
    <t>City of Oakland Park</t>
  </si>
  <si>
    <t>City Ordinance O-2002-030</t>
  </si>
  <si>
    <t>County Contributions, Municipality Contributions</t>
  </si>
  <si>
    <t>City of Palmetto Community Redevelopment Agency</t>
  </si>
  <si>
    <t>Shirley Groover</t>
  </si>
  <si>
    <t>Bryant</t>
  </si>
  <si>
    <t>P. O. Box 1209</t>
  </si>
  <si>
    <t>Palmetto</t>
  </si>
  <si>
    <t>34220-1209</t>
  </si>
  <si>
    <t>(941) 723-4570</t>
  </si>
  <si>
    <t>(941) 723-4576</t>
  </si>
  <si>
    <t>mayor@palmettofl.org</t>
  </si>
  <si>
    <t>www.palmettofl.org</t>
  </si>
  <si>
    <t>City of Palmetto</t>
  </si>
  <si>
    <t>City Ordinance 259</t>
  </si>
  <si>
    <t>City of Pensacola Community Redevelopment Agency</t>
  </si>
  <si>
    <t>Helen</t>
  </si>
  <si>
    <t>Gibson</t>
  </si>
  <si>
    <t>222 West Main Street</t>
  </si>
  <si>
    <t>Pensacola</t>
  </si>
  <si>
    <t>(850) 435-5650</t>
  </si>
  <si>
    <t>(850) 435-1620</t>
  </si>
  <si>
    <t>hgibson@cityofpensacola.com</t>
  </si>
  <si>
    <t>cityofpensacola.com/531/community-redevelopment-agency-CRA</t>
  </si>
  <si>
    <t>City of Pensacola</t>
  </si>
  <si>
    <t>City Resolution 55-80</t>
  </si>
  <si>
    <t>City of Perry Community Redevelopment Agency</t>
  </si>
  <si>
    <t>Taylor T.</t>
  </si>
  <si>
    <t>Brown</t>
  </si>
  <si>
    <t>224 South Jefferson Street</t>
  </si>
  <si>
    <t>Perry</t>
  </si>
  <si>
    <t>(850) 584-7161</t>
  </si>
  <si>
    <t>(850) 584-2619</t>
  </si>
  <si>
    <t>tbrown@cityofperry.net</t>
  </si>
  <si>
    <t>cityofperry.net</t>
  </si>
  <si>
    <t>Taylor</t>
  </si>
  <si>
    <t>City of Perry</t>
  </si>
  <si>
    <t>City Ordinance 618</t>
  </si>
  <si>
    <t>City of Plantation Community Redevelopment Agency</t>
  </si>
  <si>
    <t>Danny</t>
  </si>
  <si>
    <t>Holmes</t>
  </si>
  <si>
    <t>Planning, Zoning and E.D. Department</t>
  </si>
  <si>
    <t>400 NW 73rd Avenue</t>
  </si>
  <si>
    <t>Plantation</t>
  </si>
  <si>
    <t>(954) 797-2622</t>
  </si>
  <si>
    <t>(954) 797-2793</t>
  </si>
  <si>
    <t>dholmes@plantation.org</t>
  </si>
  <si>
    <t>www.plantation.org</t>
  </si>
  <si>
    <t>City of Plantation</t>
  </si>
  <si>
    <t>City Resolution 7893</t>
  </si>
  <si>
    <t>City of Port St. Lucie Community Redevelopment Agency</t>
  </si>
  <si>
    <t>Wesley</t>
  </si>
  <si>
    <t>McCurry</t>
  </si>
  <si>
    <t>City of Port St. Lucie</t>
  </si>
  <si>
    <t>121 S.W. Port St. Lucie Boulevard</t>
  </si>
  <si>
    <t>Port St. Lucie</t>
  </si>
  <si>
    <t>34984-5099</t>
  </si>
  <si>
    <t>(772) 871-7386</t>
  </si>
  <si>
    <t>(772) 871-5124</t>
  </si>
  <si>
    <t>wmccurry@cityofpsl.com</t>
  </si>
  <si>
    <t>www.cityofpsl.com</t>
  </si>
  <si>
    <t>St. Lucie</t>
  </si>
  <si>
    <t>City Ordinance 01-1; Resolutions 06-R102, 11-R50, 12-R65 and 13-R153</t>
  </si>
  <si>
    <t>City of Punta Gorda Community Redevelopment Agency</t>
  </si>
  <si>
    <t>Howard</t>
  </si>
  <si>
    <t>Kunik</t>
  </si>
  <si>
    <t>326 West Marion Avenue</t>
  </si>
  <si>
    <t>Punta Gorda</t>
  </si>
  <si>
    <t>(941) 575-3302</t>
  </si>
  <si>
    <t>(941) 575-3310</t>
  </si>
  <si>
    <t>citymgr@ci.punta-gorda.fl.us</t>
  </si>
  <si>
    <t>www.ci.punta-gorda.fl.us</t>
  </si>
  <si>
    <t>City of Punta Gorda</t>
  </si>
  <si>
    <t>City Resolution 955-89</t>
  </si>
  <si>
    <t>City of Rockledge Community Redevelopment Agency</t>
  </si>
  <si>
    <t>Dr.</t>
  </si>
  <si>
    <t>Fettrow</t>
  </si>
  <si>
    <t>City Hall</t>
  </si>
  <si>
    <t>1600 Huntington Lane</t>
  </si>
  <si>
    <t>Rockledge</t>
  </si>
  <si>
    <t>(321) 221-7540</t>
  </si>
  <si>
    <t>(321) 204-6356</t>
  </si>
  <si>
    <t>bfettrow@cityofrockledge.org</t>
  </si>
  <si>
    <t>www.chooserockledge.com</t>
  </si>
  <si>
    <t>City of Rockledge</t>
  </si>
  <si>
    <t>City Resolutions 2002-481, 2002-489.1, 1277-2002, 1303-2003, 1304-2003, 1320-2003, and 2012-721</t>
  </si>
  <si>
    <t>City of Sanford Community Redevelopment Agency</t>
  </si>
  <si>
    <t>Sonia</t>
  </si>
  <si>
    <t>Fonseca</t>
  </si>
  <si>
    <t>P.O. Box 1788</t>
  </si>
  <si>
    <t>Sanford</t>
  </si>
  <si>
    <t>32772-1788</t>
  </si>
  <si>
    <t>(407) 562-2820</t>
  </si>
  <si>
    <t>(407) 688-5002</t>
  </si>
  <si>
    <t>Sonia.Fonseca@sanfordfl.gov</t>
  </si>
  <si>
    <t>www.sanfordfl.gov/departments/economic-development/downtown-community-redevelopment-agency-cra</t>
  </si>
  <si>
    <t>City of Sanford</t>
  </si>
  <si>
    <t>City Resolutions 3282 and 1715</t>
  </si>
  <si>
    <t>City of Sarasota Community Redevelopment Agency</t>
  </si>
  <si>
    <t>Pamela M.</t>
  </si>
  <si>
    <t>Nadalini</t>
  </si>
  <si>
    <t>City Auditor and Clerk</t>
  </si>
  <si>
    <t>1565 First Street</t>
  </si>
  <si>
    <t>Sarasota</t>
  </si>
  <si>
    <t>(941) 954-4169</t>
  </si>
  <si>
    <t>(941) 954-4113</t>
  </si>
  <si>
    <t>pamela.nadalini@sarasotagov.com</t>
  </si>
  <si>
    <t>www.sarasotafl.gov/government/special-districts/sd-cra</t>
  </si>
  <si>
    <t>City of Sarasota</t>
  </si>
  <si>
    <t>City Resolution Dated 09/22/86</t>
  </si>
  <si>
    <t>City of Sebastian Community Redevelopment Agency</t>
  </si>
  <si>
    <t>Paul</t>
  </si>
  <si>
    <t>Carlisle, Jr.</t>
  </si>
  <si>
    <t>1225 Main Street</t>
  </si>
  <si>
    <t>Sebastian</t>
  </si>
  <si>
    <t>(772) 388-8200</t>
  </si>
  <si>
    <t>(772) 581-0149</t>
  </si>
  <si>
    <t>PCarlisle@cityofsebastian.org</t>
  </si>
  <si>
    <t>www.cityofsebastian.org/cra</t>
  </si>
  <si>
    <t>Indian River</t>
  </si>
  <si>
    <t>City of Sebastian</t>
  </si>
  <si>
    <t>City Ordinances O-95-08, O-00-16, and O-03-28; Resolution R-95-12</t>
  </si>
  <si>
    <t>City of St. Cloud Community Redevelopment Agency</t>
  </si>
  <si>
    <t>Shelley</t>
  </si>
  <si>
    <t>Watson</t>
  </si>
  <si>
    <t>1300 9th Street</t>
  </si>
  <si>
    <t>St. Cloud</t>
  </si>
  <si>
    <t>(407) 957-7235</t>
  </si>
  <si>
    <t>(407) 957-7290</t>
  </si>
  <si>
    <t>Shelley.Watson@stcloud.org</t>
  </si>
  <si>
    <t>fl-stcloud2.civicplus.com/index.aspx?NID=652</t>
  </si>
  <si>
    <t>City of St. Cloud</t>
  </si>
  <si>
    <t>City Ordinance 2005-78</t>
  </si>
  <si>
    <t>City of St. Marks Redevelopment Agency</t>
  </si>
  <si>
    <t>Zoe A.</t>
  </si>
  <si>
    <t>Mansfield</t>
  </si>
  <si>
    <t>P.O. Box 296</t>
  </si>
  <si>
    <t>St. Marks</t>
  </si>
  <si>
    <t>(850) 925-6224</t>
  </si>
  <si>
    <t>(850) 925-5657</t>
  </si>
  <si>
    <t>cityofst.marks@comcast.net</t>
  </si>
  <si>
    <t>Wakulla</t>
  </si>
  <si>
    <t>City of St. Marks</t>
  </si>
  <si>
    <t>City Resolution 2008-01</t>
  </si>
  <si>
    <t>City of Stuart Community Redevelopment Agency</t>
  </si>
  <si>
    <t>David</t>
  </si>
  <si>
    <t>Dyess</t>
  </si>
  <si>
    <t>121 Southwest Flagler Avenue</t>
  </si>
  <si>
    <t>Stuart</t>
  </si>
  <si>
    <t>(772) 288-5312</t>
  </si>
  <si>
    <t>(772) 288-5316</t>
  </si>
  <si>
    <t>ddyess@ci.stuart.fl.us</t>
  </si>
  <si>
    <t>www.cityofstuart.us</t>
  </si>
  <si>
    <t>Martin</t>
  </si>
  <si>
    <t>City of Stuart</t>
  </si>
  <si>
    <t>City Ordinance 1193</t>
  </si>
  <si>
    <t>City of Tallahassee Community Redevelopment Agency</t>
  </si>
  <si>
    <t>Roxanne</t>
  </si>
  <si>
    <t>Manning</t>
  </si>
  <si>
    <t>City of Tallahassee</t>
  </si>
  <si>
    <t>300 S. Adams St., City Hall Box A-17</t>
  </si>
  <si>
    <t>Tallahassee</t>
  </si>
  <si>
    <t>(850) 891-8353</t>
  </si>
  <si>
    <t>(850) 891-8360</t>
  </si>
  <si>
    <t>roxanne.manning@talgov.com</t>
  </si>
  <si>
    <t>www.talgov.com/cra/crahome.aspx</t>
  </si>
  <si>
    <t>Leon</t>
  </si>
  <si>
    <t>City Ordinances 98-0-0046, 00-O-81, 02-O-11, 04-O-60, 05-O-10, 07-O-35AA, and 11-O-13; Resolutions 98-R-0039, 00-R-28, 02-R-43, 04-R-21, 14-R-27, 16-R-41 and 18-R-23</t>
  </si>
  <si>
    <t>Non-Ad Valorem, Sales/Leases, Tax Increment Financing</t>
  </si>
  <si>
    <t>City of Tampa Community Redevelopment Agency</t>
  </si>
  <si>
    <t>Salvatore</t>
  </si>
  <si>
    <t>Territo, Esq.</t>
  </si>
  <si>
    <t>315 East Kennedy Boulevard, 8th Floor</t>
  </si>
  <si>
    <t>Tampa</t>
  </si>
  <si>
    <t>(813) 274-8792</t>
  </si>
  <si>
    <t>(813) 274-5908</t>
  </si>
  <si>
    <t>salvatore.territo@tampagov.net</t>
  </si>
  <si>
    <t>www.tampagov.net/cra</t>
  </si>
  <si>
    <t>Hillsborough</t>
  </si>
  <si>
    <t>City of Tampa</t>
  </si>
  <si>
    <t>City Ordinances 8483-A and 88-198</t>
  </si>
  <si>
    <t>City of Tarpon Springs Community Redevelopment Agency</t>
  </si>
  <si>
    <t>Karen</t>
  </si>
  <si>
    <t>Lemmons</t>
  </si>
  <si>
    <t>City of Tarpon Springs</t>
  </si>
  <si>
    <t>324 East Pine Street</t>
  </si>
  <si>
    <t>Tarpon Springs</t>
  </si>
  <si>
    <t>(727) 938-3711</t>
  </si>
  <si>
    <t>klemmons@ctsfl.us</t>
  </si>
  <si>
    <t>www.ctsfl.us/cra.htm</t>
  </si>
  <si>
    <t>Pinellas</t>
  </si>
  <si>
    <t>County Resolutions 97-56 &amp; 01-100; County Ordinances 01-66, 01-271; City Resolutions 2001-22, 2003-21; City Ordinances 2001-23, 2001-24, 2001-35</t>
  </si>
  <si>
    <t>City of Trenton Community Redevelopment Agency</t>
  </si>
  <si>
    <t>Lyle</t>
  </si>
  <si>
    <t>Wilkerson</t>
  </si>
  <si>
    <t>114 N. Main Street</t>
  </si>
  <si>
    <t>Trenton</t>
  </si>
  <si>
    <t>(352) 463-4000</t>
  </si>
  <si>
    <t>(352) 463-4007</t>
  </si>
  <si>
    <t>citymanager@trentonflorida.org</t>
  </si>
  <si>
    <t>www.trentonflorida.org</t>
  </si>
  <si>
    <t>Gilchrist</t>
  </si>
  <si>
    <t>City of Trenton</t>
  </si>
  <si>
    <t>City Ordinances 2002-05, 2002-06, and 2002-07</t>
  </si>
  <si>
    <t>City of Winter Haven Downtown Community Redevelopment Agency</t>
  </si>
  <si>
    <t>Eric</t>
  </si>
  <si>
    <t>Labbe</t>
  </si>
  <si>
    <t>451 Third Street NW</t>
  </si>
  <si>
    <t>Winter Haven</t>
  </si>
  <si>
    <t>(863) 291-5600</t>
  </si>
  <si>
    <t>(863) 291-5211</t>
  </si>
  <si>
    <t>elabbe@mywinterhaven.com</t>
  </si>
  <si>
    <t>www.mywinterhaven.com/business/community-redevelopment-agency-cra</t>
  </si>
  <si>
    <t>City of Winter Haven</t>
  </si>
  <si>
    <t>City Resolution R-00-07</t>
  </si>
  <si>
    <t>Clearwater Community Redevelopment Agency</t>
  </si>
  <si>
    <t>Anne</t>
  </si>
  <si>
    <t>Fogarty-France</t>
  </si>
  <si>
    <t>P.O. Box 4748</t>
  </si>
  <si>
    <t>Clearwater</t>
  </si>
  <si>
    <t>(727) 562-4044</t>
  </si>
  <si>
    <t>(727) 562-4059</t>
  </si>
  <si>
    <t>anne.fogarty-france@myclearwater.com</t>
  </si>
  <si>
    <t>www.myclearwater.com/government/city-departments/community-redevelopment-agency-cra</t>
  </si>
  <si>
    <t>City of Clearwater</t>
  </si>
  <si>
    <t>City Resolutions 81-68, 94-26, 02-41, and 03-22; County Resolutions 09-287 and 04-10</t>
  </si>
  <si>
    <t>Cocoa Community Redevelopment Agency</t>
  </si>
  <si>
    <t>Charlene</t>
  </si>
  <si>
    <t>Neuterman</t>
  </si>
  <si>
    <t>65 Stone Street</t>
  </si>
  <si>
    <t>Cocoa</t>
  </si>
  <si>
    <t>(321) 433-8509</t>
  </si>
  <si>
    <t>(321) 433-8543</t>
  </si>
  <si>
    <t>cneuterman@cocoafl.org</t>
  </si>
  <si>
    <t>www.choosecocoa.org</t>
  </si>
  <si>
    <t>City of Cocoa</t>
  </si>
  <si>
    <t>City Ordinance 10-81</t>
  </si>
  <si>
    <t>Coleman Community Redevelopment Agency</t>
  </si>
  <si>
    <t>L. Clay</t>
  </si>
  <si>
    <t>Godwin</t>
  </si>
  <si>
    <t>P.O. Box 456</t>
  </si>
  <si>
    <t>Coleman</t>
  </si>
  <si>
    <t>33521-0456</t>
  </si>
  <si>
    <t>(352) 748-1017</t>
  </si>
  <si>
    <t>(352) 748-2291</t>
  </si>
  <si>
    <t>ccityhall@cfl.rr.com</t>
  </si>
  <si>
    <t>www.cityofcolemanfl.com/cra.html</t>
  </si>
  <si>
    <t>Sumter</t>
  </si>
  <si>
    <t>City of Coleman</t>
  </si>
  <si>
    <t>City Ordinance 2003-01; Resolution 2003-01</t>
  </si>
  <si>
    <t>Collier County Community Redevelopment Agency</t>
  </si>
  <si>
    <t>Jeffrey A.</t>
  </si>
  <si>
    <t>Klatzkow</t>
  </si>
  <si>
    <t>3299 East Tamiami Trail, Suite 800</t>
  </si>
  <si>
    <t>(239) 252-8400</t>
  </si>
  <si>
    <t>(239) 252-6300</t>
  </si>
  <si>
    <t>JeffreyKlatzkow@colliergov.net</t>
  </si>
  <si>
    <t>immokaleetoday.com/bayshorecra.com</t>
  </si>
  <si>
    <t>Collier County</t>
  </si>
  <si>
    <t>County Resolutions 2000-82 and 2000-83</t>
  </si>
  <si>
    <t>Community Redevelopment Agency of Escambia County</t>
  </si>
  <si>
    <t>Clara</t>
  </si>
  <si>
    <t>Long</t>
  </si>
  <si>
    <t>221 Palafox Place, Suite 305</t>
  </si>
  <si>
    <t>(850) 595-3596</t>
  </si>
  <si>
    <t>(850) 595-3218</t>
  </si>
  <si>
    <t>cflong@myescambia.com</t>
  </si>
  <si>
    <t>myescambia.com/our-services/neighborhood-human-services/community-redevelopment-agencies</t>
  </si>
  <si>
    <t>Escambia County</t>
  </si>
  <si>
    <t>County Ordinance 95-6</t>
  </si>
  <si>
    <t>Community Redevelopment Agency of the City of Fellsmere</t>
  </si>
  <si>
    <t>Moreman</t>
  </si>
  <si>
    <t>21 South Cypress Street</t>
  </si>
  <si>
    <t>Fellsmere</t>
  </si>
  <si>
    <t>32948-6714</t>
  </si>
  <si>
    <t>(772) 571-0116</t>
  </si>
  <si>
    <t>(772) 646-6355</t>
  </si>
  <si>
    <t>financedirector@cityoffellsmere.org</t>
  </si>
  <si>
    <t>www.cityoffellsmere.org/cra.php</t>
  </si>
  <si>
    <t>City of Fellsmere</t>
  </si>
  <si>
    <t>City Ordinance 05-19; Resolutions 05-AA and 05-JJ</t>
  </si>
  <si>
    <t>Community Redevelopment Agency of the City of New Smyrna Beach</t>
  </si>
  <si>
    <t>Pam</t>
  </si>
  <si>
    <t>Brangaccio</t>
  </si>
  <si>
    <t>New Smyrna Beach City Hall</t>
  </si>
  <si>
    <t>210 Sams Avenue</t>
  </si>
  <si>
    <t>New Smyrna Beach</t>
  </si>
  <si>
    <t>(386) 410-2611</t>
  </si>
  <si>
    <t>(386) 424-2109</t>
  </si>
  <si>
    <t>pbrangaccio@cityofnsb.com</t>
  </si>
  <si>
    <t>www.cityofnsb.com</t>
  </si>
  <si>
    <t>City Res. 05-15</t>
  </si>
  <si>
    <t>Community Redevelopment Agency of the City of Parker</t>
  </si>
  <si>
    <t>Nancy A.</t>
  </si>
  <si>
    <t>Rowell</t>
  </si>
  <si>
    <t>1001 West Park Street</t>
  </si>
  <si>
    <t>Panama City</t>
  </si>
  <si>
    <t>(850) 871-4104</t>
  </si>
  <si>
    <t>narowell@cityofparker.com</t>
  </si>
  <si>
    <t>www.cityofparker.com/about-us-cra.aspx</t>
  </si>
  <si>
    <t>City of Parker</t>
  </si>
  <si>
    <t>City Ordinance 06-311</t>
  </si>
  <si>
    <t>Community Redevelopment Agency of the City of South Daytona</t>
  </si>
  <si>
    <t>James L.</t>
  </si>
  <si>
    <t>Gillis, Jr.</t>
  </si>
  <si>
    <t>City of South Daytona</t>
  </si>
  <si>
    <t>P. O. Box 214960</t>
  </si>
  <si>
    <t>South Daytona</t>
  </si>
  <si>
    <t>32121-4960</t>
  </si>
  <si>
    <t>(386) 322-3014</t>
  </si>
  <si>
    <t>(386) 322-3008</t>
  </si>
  <si>
    <t>jgillis@southdaytona.org</t>
  </si>
  <si>
    <t>southdaytona.org/department/index.php?structureid=13</t>
  </si>
  <si>
    <t>City Ordinance 97-06</t>
  </si>
  <si>
    <t>Community Redevelopment Agency of the City of Temple Terrace</t>
  </si>
  <si>
    <t>Charles W.</t>
  </si>
  <si>
    <t>Stephenson</t>
  </si>
  <si>
    <t>11250 North 56th Street</t>
  </si>
  <si>
    <t>P.O. Box 16930</t>
  </si>
  <si>
    <t>Temple Terrace</t>
  </si>
  <si>
    <t>(813) 506-6400</t>
  </si>
  <si>
    <t>(813) 506-6411</t>
  </si>
  <si>
    <t>cstephenson@templeterrace.com</t>
  </si>
  <si>
    <t>www.templeterrace.com</t>
  </si>
  <si>
    <t>City of Temple Terrace</t>
  </si>
  <si>
    <t>City Ordinance 1033</t>
  </si>
  <si>
    <t>Community Redevelopment Agency of the City of Umatilla</t>
  </si>
  <si>
    <t>Scott</t>
  </si>
  <si>
    <t>Blankenship</t>
  </si>
  <si>
    <t>Post Office Box 2286</t>
  </si>
  <si>
    <t>Umatilla</t>
  </si>
  <si>
    <t>(352) 669-3125</t>
  </si>
  <si>
    <t>(352) 669-8313</t>
  </si>
  <si>
    <t>sblankenship@umatillafl.org</t>
  </si>
  <si>
    <t>www.umatillafl.org/Pages/UmatillaFL_CRA/Index</t>
  </si>
  <si>
    <t>City of Umatilla</t>
  </si>
  <si>
    <t>Ordinance A; City Resolutions 97-5 and 1997-A</t>
  </si>
  <si>
    <t>Other</t>
  </si>
  <si>
    <t>Community Redevelopment Agency of the Town of Cinco Bayou</t>
  </si>
  <si>
    <t>Keith</t>
  </si>
  <si>
    <t>Williams</t>
  </si>
  <si>
    <t>Town Manager/Clerk</t>
  </si>
  <si>
    <t>10 Yacht Club Drive</t>
  </si>
  <si>
    <t>Cinco Bayou</t>
  </si>
  <si>
    <t>(850) 833-3405</t>
  </si>
  <si>
    <t>(850) 833-4160</t>
  </si>
  <si>
    <t>keith@cincobayou.com</t>
  </si>
  <si>
    <t>www.cincobayou.com</t>
  </si>
  <si>
    <t>Okaloosa</t>
  </si>
  <si>
    <t>Town of Cinco Bayou</t>
  </si>
  <si>
    <t>Town Resolutions 2002-02, 2002-03, and 2002-05</t>
  </si>
  <si>
    <t>Community Redevelopment Agency of the Town of Havana</t>
  </si>
  <si>
    <t>McKinnon</t>
  </si>
  <si>
    <t>P.O. Box 1068</t>
  </si>
  <si>
    <t>Havana</t>
  </si>
  <si>
    <t>32333-1068</t>
  </si>
  <si>
    <t>(850) 539-2820</t>
  </si>
  <si>
    <t>(850) 539-2830</t>
  </si>
  <si>
    <t>mgrhvfl@mediacombb.net</t>
  </si>
  <si>
    <t>www.townofhavana.com</t>
  </si>
  <si>
    <t>Town of Havana</t>
  </si>
  <si>
    <t>Town Ordinance 286</t>
  </si>
  <si>
    <t>Community Redevelopment Agency of the Town of Lake Park</t>
  </si>
  <si>
    <t>Vivian</t>
  </si>
  <si>
    <t>Mendez</t>
  </si>
  <si>
    <t>Town Clerk, Town of Lake Park</t>
  </si>
  <si>
    <t>535 Park Avenue</t>
  </si>
  <si>
    <t>Lake Park</t>
  </si>
  <si>
    <t>(561) 881-3311</t>
  </si>
  <si>
    <t>(561) 881-3314</t>
  </si>
  <si>
    <t>vmendez@lakeparkflorida.gov</t>
  </si>
  <si>
    <t>www.lakeparkflorida.gov</t>
  </si>
  <si>
    <t>Town of Lake Park</t>
  </si>
  <si>
    <t>Town Resolution 65-1996</t>
  </si>
  <si>
    <t>Crestview Community Redevelopment Agency</t>
  </si>
  <si>
    <t>Elizabeth</t>
  </si>
  <si>
    <t>Roy</t>
  </si>
  <si>
    <t>Post Office Drawer 1209</t>
  </si>
  <si>
    <t>Crestview</t>
  </si>
  <si>
    <t>(850) 682-1091</t>
  </si>
  <si>
    <t>(850) 682-8077</t>
  </si>
  <si>
    <t>elizabethroy@cityofcrestview.org</t>
  </si>
  <si>
    <t>www.cityofcrestview.org</t>
  </si>
  <si>
    <t>City of Crestview</t>
  </si>
  <si>
    <t>City Ordinances 783, 862 and 98-20</t>
  </si>
  <si>
    <t>Crystal River Redevelopment Agency</t>
  </si>
  <si>
    <t>Burnell</t>
  </si>
  <si>
    <t>123 Northwest Highway 19</t>
  </si>
  <si>
    <t>Crystal River</t>
  </si>
  <si>
    <t>(352) 795-4216</t>
  </si>
  <si>
    <t>(352) 795-6351</t>
  </si>
  <si>
    <t>dburnell@crystalriverfl.org</t>
  </si>
  <si>
    <t>City of Crystal River</t>
  </si>
  <si>
    <t>City Ordinance 89-O-19</t>
  </si>
  <si>
    <t>Dade City Community Redevelopment Agency</t>
  </si>
  <si>
    <t>Leslie</t>
  </si>
  <si>
    <t>Porter</t>
  </si>
  <si>
    <t>Dade City - City Hall</t>
  </si>
  <si>
    <t>Post Office Box 1355</t>
  </si>
  <si>
    <t>Dade City</t>
  </si>
  <si>
    <t>33526-1355</t>
  </si>
  <si>
    <t>(352) 521-1467</t>
  </si>
  <si>
    <t>(352) 523-5085</t>
  </si>
  <si>
    <t>lporter@dadecityfl.com</t>
  </si>
  <si>
    <t>www.dadecityfl.com</t>
  </si>
  <si>
    <t>Pasco</t>
  </si>
  <si>
    <t>City of Dade City</t>
  </si>
  <si>
    <t>City Resolution 538</t>
  </si>
  <si>
    <t>Dania Beach Community Redevelopment Agency</t>
  </si>
  <si>
    <t>Rickelle</t>
  </si>
  <si>
    <t>100 West Dania Beach Boulevard</t>
  </si>
  <si>
    <t>Dania Beach</t>
  </si>
  <si>
    <t>(954) 924-6801</t>
  </si>
  <si>
    <t>(954) 921-2604</t>
  </si>
  <si>
    <t>rwilliams@daniabeachfl.gov</t>
  </si>
  <si>
    <t>www.DaniaBeachCRA.org</t>
  </si>
  <si>
    <t>City of Dania Beach</t>
  </si>
  <si>
    <t>City Ordinance 2002-032</t>
  </si>
  <si>
    <t>Davie Community Redevelopment Agency</t>
  </si>
  <si>
    <t>Phillip</t>
  </si>
  <si>
    <t>Holste</t>
  </si>
  <si>
    <t>6591 Orange Drive</t>
  </si>
  <si>
    <t>Davie</t>
  </si>
  <si>
    <t>(954) 797-1041</t>
  </si>
  <si>
    <t>(954) 797-1182</t>
  </si>
  <si>
    <t>Phillip_Holste@davie-fl.gov</t>
  </si>
  <si>
    <t>www.davie-fl.gov/202/Community-Redevelopment-Agency</t>
  </si>
  <si>
    <t>Town of Davie</t>
  </si>
  <si>
    <t>Town Ordinance 88-23</t>
  </si>
  <si>
    <t>Daytona Beach Community Redevelopment Agency</t>
  </si>
  <si>
    <t>Reed</t>
  </si>
  <si>
    <t>Berger</t>
  </si>
  <si>
    <t>P. O. Box 2451</t>
  </si>
  <si>
    <t>Daytona Beach</t>
  </si>
  <si>
    <t>32115-2451</t>
  </si>
  <si>
    <t>(386) 671-8180</t>
  </si>
  <si>
    <t>(386) 671-3975</t>
  </si>
  <si>
    <t>bergerreed@codb.us</t>
  </si>
  <si>
    <t>www.codb.us</t>
  </si>
  <si>
    <t>City of Daytona Beach</t>
  </si>
  <si>
    <t>City Resolution 81-415</t>
  </si>
  <si>
    <t>Deerfield Beach Community Redevelopment Agency</t>
  </si>
  <si>
    <t>Kristin</t>
  </si>
  <si>
    <t>Mory</t>
  </si>
  <si>
    <t>150 Northeast 2nd Avenue</t>
  </si>
  <si>
    <t>Deerfield Beach</t>
  </si>
  <si>
    <t>(954) 480-4317</t>
  </si>
  <si>
    <t>(954) 480-4268</t>
  </si>
  <si>
    <t>kmory@deerfield-beach.com</t>
  </si>
  <si>
    <t>www.deerfield-beach.com</t>
  </si>
  <si>
    <t>City of Deerfield Beach</t>
  </si>
  <si>
    <t>City Ordinance 1999/027; Resolutions 2002/003, 2003/010, 2003/025, and 2004/114</t>
  </si>
  <si>
    <t>DeFuniak Springs Community Redevelopment Agency</t>
  </si>
  <si>
    <t>Mell</t>
  </si>
  <si>
    <t>Smigielski</t>
  </si>
  <si>
    <t>P.O. Box 685</t>
  </si>
  <si>
    <t>DeFuniak Springs</t>
  </si>
  <si>
    <t>32435-0685</t>
  </si>
  <si>
    <t>(850) 892-8500</t>
  </si>
  <si>
    <t>(850) 892-8506</t>
  </si>
  <si>
    <t>citymanager@defuniaksprings.net</t>
  </si>
  <si>
    <t>Walton</t>
  </si>
  <si>
    <t>City of DeFuniak Springs</t>
  </si>
  <si>
    <t>City Ordinance 895; City Resolutions 2018-07, 2018-17 and 2018-18</t>
  </si>
  <si>
    <t>Delray Beach Community Redevelopment Agency</t>
  </si>
  <si>
    <t>Costello</t>
  </si>
  <si>
    <t>20 N. Swinton Avenue</t>
  </si>
  <si>
    <t>Delray Beach</t>
  </si>
  <si>
    <t>(561) 276-8640</t>
  </si>
  <si>
    <t>(561) 276-8558</t>
  </si>
  <si>
    <t>costelloj@mydelraybeach.com</t>
  </si>
  <si>
    <t>delraycra.org</t>
  </si>
  <si>
    <t>City of Delray Beach</t>
  </si>
  <si>
    <t>City Ordinance 46-85</t>
  </si>
  <si>
    <t>Destin Community Redevelopment Agency</t>
  </si>
  <si>
    <t>Carisse</t>
  </si>
  <si>
    <t>LeJeune</t>
  </si>
  <si>
    <t>4200 Indian Bayou Trail</t>
  </si>
  <si>
    <t>Destin</t>
  </si>
  <si>
    <t>(850) 837-4242</t>
  </si>
  <si>
    <t>(850) 650-9250</t>
  </si>
  <si>
    <t>clejeune@cityofdestin.com</t>
  </si>
  <si>
    <t>www.cityofdestin.com/cra</t>
  </si>
  <si>
    <t>City of Destin</t>
  </si>
  <si>
    <t>City Resolution 98-09</t>
  </si>
  <si>
    <t>Diamond Square Community Redevelopment Agency</t>
  </si>
  <si>
    <t>65 Stone Streeet</t>
  </si>
  <si>
    <t>City Resolution 98-19</t>
  </si>
  <si>
    <t>Downtown and East Town Redevelopment Agency</t>
  </si>
  <si>
    <t>Tom</t>
  </si>
  <si>
    <t>Carrino</t>
  </si>
  <si>
    <t>P. O. Drawer 68</t>
  </si>
  <si>
    <t>Eustis</t>
  </si>
  <si>
    <t>32727-0068</t>
  </si>
  <si>
    <t>(352) 483-5430</t>
  </si>
  <si>
    <t>(352) 357-4177</t>
  </si>
  <si>
    <t>carrinot@eustis.org</t>
  </si>
  <si>
    <t>www.eustis.org</t>
  </si>
  <si>
    <t>City of Eustis</t>
  </si>
  <si>
    <t>City Ordinance 90-42; Resolutions 90-39, 90-40, 90-41, 90-42, 95-20, 98-18, 04-73, 08-42, 09-45, 16-100, 18-35 and 18-36</t>
  </si>
  <si>
    <t>Downtown Belleview Community Redevelopment Agency</t>
  </si>
  <si>
    <t>Sandi</t>
  </si>
  <si>
    <t>McKamey</t>
  </si>
  <si>
    <t>5343 S.E. Abshier Boulevard</t>
  </si>
  <si>
    <t>Belleview</t>
  </si>
  <si>
    <t>(352) 233-2116</t>
  </si>
  <si>
    <t>(352) 245-6532</t>
  </si>
  <si>
    <t>Smckamey@belleviewfl.org</t>
  </si>
  <si>
    <t>www.belleviewfl.org/ds/Pages/Downtown-Community-Redevelopment-Area-(CRA).aspx</t>
  </si>
  <si>
    <t>City of Belleview</t>
  </si>
  <si>
    <t>Ordinance 2013-08 and Resolution 16-100</t>
  </si>
  <si>
    <t>Downtown Clermont Redevelopment Agency</t>
  </si>
  <si>
    <t>Curt</t>
  </si>
  <si>
    <t>Henschel</t>
  </si>
  <si>
    <t>Development Services Director</t>
  </si>
  <si>
    <t>685 West Montrose Street</t>
  </si>
  <si>
    <t>Clermont</t>
  </si>
  <si>
    <t>(352) 241-7308</t>
  </si>
  <si>
    <t>(352) 394-3542</t>
  </si>
  <si>
    <t>chenschel@clermontfl.org</t>
  </si>
  <si>
    <t>www.clermontfl.gov/business/community-redevelopment-agency-cra.stml</t>
  </si>
  <si>
    <t>City of Clermont</t>
  </si>
  <si>
    <t>City Resolution 950</t>
  </si>
  <si>
    <t>Downtown Cocoa Beach Community Redevelopment Agency</t>
  </si>
  <si>
    <t>Loredana</t>
  </si>
  <si>
    <t>Kalaghchy</t>
  </si>
  <si>
    <t>P.O. Box 322430</t>
  </si>
  <si>
    <t>Cocoa Beach</t>
  </si>
  <si>
    <t>32932-2430</t>
  </si>
  <si>
    <t>(321) 868-3235</t>
  </si>
  <si>
    <t>(321) 783-5849</t>
  </si>
  <si>
    <t>lkalaghchy@cityofcocoabeach.com</t>
  </si>
  <si>
    <t>www.cityofcocoabeach.com</t>
  </si>
  <si>
    <t>City of Cocoa Beach</t>
  </si>
  <si>
    <t>City Resolution 2009-28</t>
  </si>
  <si>
    <t>Downtown Investment Authority</t>
  </si>
  <si>
    <t>Aundra</t>
  </si>
  <si>
    <t>Wallace</t>
  </si>
  <si>
    <t>117 West Duval Street, Suite 310</t>
  </si>
  <si>
    <t>Jacksonville</t>
  </si>
  <si>
    <t>(904) 630-3487</t>
  </si>
  <si>
    <t>(904) 630-3491</t>
  </si>
  <si>
    <t>awallace@coj.net</t>
  </si>
  <si>
    <t>www.jaxdevelopment.org</t>
  </si>
  <si>
    <t>Duval</t>
  </si>
  <si>
    <t>City of Jacksonville</t>
  </si>
  <si>
    <t>City of Jacksonville Ordinance 2012-364-E</t>
  </si>
  <si>
    <t>Dunedin Community Redevelopment Agency</t>
  </si>
  <si>
    <t>Robert</t>
  </si>
  <si>
    <t>Ironsmith</t>
  </si>
  <si>
    <t>737 Louden</t>
  </si>
  <si>
    <t>Dunedin</t>
  </si>
  <si>
    <t>(727) 298-3204</t>
  </si>
  <si>
    <t>(727) 298-3205</t>
  </si>
  <si>
    <t>rironsmith@dunedinfl.net</t>
  </si>
  <si>
    <t>www.dunedingov.com/index.aspx?page=67</t>
  </si>
  <si>
    <t>City of Dunedin</t>
  </si>
  <si>
    <t>City Resolutions 88-16 and 91-9</t>
  </si>
  <si>
    <t>Eastport Business Center</t>
  </si>
  <si>
    <t>Penelope G.</t>
  </si>
  <si>
    <t>Cruz</t>
  </si>
  <si>
    <t>City of Port Orange</t>
  </si>
  <si>
    <t>1000 City Center Circle</t>
  </si>
  <si>
    <t>Port Orange</t>
  </si>
  <si>
    <t>(386) 506-5671</t>
  </si>
  <si>
    <t>(386) 506-5699</t>
  </si>
  <si>
    <t>pcruz@port-orange.org</t>
  </si>
  <si>
    <t>www.port-orange.org/economic_development/?p=eastport&amp;</t>
  </si>
  <si>
    <t>City Ordinances 1995-41, 1995-42; Resolutions 94-345, 95-7, 95-23</t>
  </si>
  <si>
    <t>Eloise Community Redevelopment Agency</t>
  </si>
  <si>
    <t>County Attorney's Office</t>
  </si>
  <si>
    <t>P.O. Box 9005, Drawer AT01</t>
  </si>
  <si>
    <t>(863) 534-6437</t>
  </si>
  <si>
    <t>(863) 534-7654</t>
  </si>
  <si>
    <t>michaelcraig@polk-county.net</t>
  </si>
  <si>
    <t>www.polk-county.net/long-range-planning/community-redevelopment-areas/community-redevelopment-areas---eloise</t>
  </si>
  <si>
    <t>Polk County</t>
  </si>
  <si>
    <t>County Ordinance 98-50</t>
  </si>
  <si>
    <t>Englewood Community Redevelopment Agency</t>
  </si>
  <si>
    <t>Debbie</t>
  </si>
  <si>
    <t>Marks</t>
  </si>
  <si>
    <t>370 W. Dearborn Street, Suite D</t>
  </si>
  <si>
    <t>Englewood</t>
  </si>
  <si>
    <t>(941) 473-9795</t>
  </si>
  <si>
    <t>(941) 474-2747</t>
  </si>
  <si>
    <t>dmarks@scgov.net</t>
  </si>
  <si>
    <t>www.scgov.net/government/transparent-government/englewood-community-redevelopment-area</t>
  </si>
  <si>
    <t>Sarasota County</t>
  </si>
  <si>
    <t>County Resolution 99-288</t>
  </si>
  <si>
    <t>Fernandina Beach Community Redevelopment Agency</t>
  </si>
  <si>
    <t>John A.</t>
  </si>
  <si>
    <t>204 Ash Street</t>
  </si>
  <si>
    <t>Fernandina Beach</t>
  </si>
  <si>
    <t>(904) 310-3115</t>
  </si>
  <si>
    <t>(904) 310-3454</t>
  </si>
  <si>
    <t>jmiller@fbfl.org</t>
  </si>
  <si>
    <t>www.fbfl.us</t>
  </si>
  <si>
    <t>Nassau</t>
  </si>
  <si>
    <t>City of Fernandina Beach</t>
  </si>
  <si>
    <t>City Resolutions 2004-71, 2005-91, and 2005-113</t>
  </si>
  <si>
    <t>Flagler Beach Community Redevelopment Agency</t>
  </si>
  <si>
    <t>Linda</t>
  </si>
  <si>
    <t>Provencher</t>
  </si>
  <si>
    <t>P.O. Box 70</t>
  </si>
  <si>
    <t>Flagler Beach</t>
  </si>
  <si>
    <t>(386) 517-2000</t>
  </si>
  <si>
    <t>(386) 517-2008</t>
  </si>
  <si>
    <t>lprovencher@cityofflaglerbeach.com</t>
  </si>
  <si>
    <t>www.cityofflaglerbeach.com/index.aspx?nid=121</t>
  </si>
  <si>
    <t>City of Flagler Beach</t>
  </si>
  <si>
    <t>City Resolution 2002-19</t>
  </si>
  <si>
    <t>Florence Villa Community Redevelopment Agency</t>
  </si>
  <si>
    <t>Florida City Community Redevelopment Agency</t>
  </si>
  <si>
    <t>Rick</t>
  </si>
  <si>
    <t>Stauts</t>
  </si>
  <si>
    <t>404 West Palm Drive</t>
  </si>
  <si>
    <t>Florida City</t>
  </si>
  <si>
    <t>(305) 247-8221</t>
  </si>
  <si>
    <t>(305) 242-8133</t>
  </si>
  <si>
    <t>craexdir@floridacityfl.gov</t>
  </si>
  <si>
    <t>www.floridacityfl.gov/cra</t>
  </si>
  <si>
    <t>Miami-Dade</t>
  </si>
  <si>
    <t>City of Florida City</t>
  </si>
  <si>
    <t>City Ordinance 96-02</t>
  </si>
  <si>
    <t>Fort Lauderdale Community Redevelopment Agency</t>
  </si>
  <si>
    <t>Lee R.</t>
  </si>
  <si>
    <t>Feldman</t>
  </si>
  <si>
    <t>100 North Andrews Avenue, 7th Floor</t>
  </si>
  <si>
    <t>(954) 828-5959</t>
  </si>
  <si>
    <t>(954) 828-5599</t>
  </si>
  <si>
    <t>npf-cra@fortlauderdale.gov</t>
  </si>
  <si>
    <t>www.fortlauderdale.gov/departments/city-manager-s-office/budget-cip-and-grants-division/dependent-special-districts</t>
  </si>
  <si>
    <t>City of Fort Lauderdale</t>
  </si>
  <si>
    <t>City Ordinance C-89-132</t>
  </si>
  <si>
    <t>Fort Myers Community Redevelopment Agency</t>
  </si>
  <si>
    <t>Leigh</t>
  </si>
  <si>
    <t>Scrabis</t>
  </si>
  <si>
    <t>1400 Jackson Street, Suite 102</t>
  </si>
  <si>
    <t>Fort Myers</t>
  </si>
  <si>
    <t>(239) 321-7100</t>
  </si>
  <si>
    <t>(239) 344-5911</t>
  </si>
  <si>
    <t>lscrabis@cityftmyers.com</t>
  </si>
  <si>
    <t>www.cityftmyers.com/cra</t>
  </si>
  <si>
    <t>City of Fort Myers</t>
  </si>
  <si>
    <t>City Ordinances 2249, 2420, 2842, 2843, 2844 and 2845</t>
  </si>
  <si>
    <t>Fort Pierce Redevelopment Agency</t>
  </si>
  <si>
    <t>Mimms</t>
  </si>
  <si>
    <t>100 North U.S. 1</t>
  </si>
  <si>
    <t>P.O. Box 1480</t>
  </si>
  <si>
    <t>Fort Pierce</t>
  </si>
  <si>
    <t>(772) 467-3000</t>
  </si>
  <si>
    <t>(772) 489-8042</t>
  </si>
  <si>
    <t>nmimms@city-ftpierce.com</t>
  </si>
  <si>
    <t>www.cityoffortpierce.com/169/Fort-Pierce-Redevelopment-Agency</t>
  </si>
  <si>
    <t>City of Fort Pierce</t>
  </si>
  <si>
    <t>City Ordinance H-239</t>
  </si>
  <si>
    <t>Fort Walton Beach Community Redevelopment Agency</t>
  </si>
  <si>
    <t>Kim</t>
  </si>
  <si>
    <t>Barnes</t>
  </si>
  <si>
    <t>City Clerk</t>
  </si>
  <si>
    <t>107 Miracle Strip Parkway, SW</t>
  </si>
  <si>
    <t>Fort Walton Beach</t>
  </si>
  <si>
    <t>(850) 833-9509</t>
  </si>
  <si>
    <t>(850) 833-9640</t>
  </si>
  <si>
    <t>mbeedie@fwb.org</t>
  </si>
  <si>
    <t>www.fwb.org</t>
  </si>
  <si>
    <t>City of Fort Walton Beach</t>
  </si>
  <si>
    <t>City Ordinance 1262</t>
  </si>
  <si>
    <t>Forty-Ninth Street Corridor Redevelopment District</t>
  </si>
  <si>
    <t>James E.</t>
  </si>
  <si>
    <t>O'Reilly</t>
  </si>
  <si>
    <t>2401 53rd Street South</t>
  </si>
  <si>
    <t>Gulfport</t>
  </si>
  <si>
    <t>(727) 893-1000</t>
  </si>
  <si>
    <t>(727) 893-1005</t>
  </si>
  <si>
    <t>JOReilly@mygulfport.us</t>
  </si>
  <si>
    <t>www.mygulfport.us</t>
  </si>
  <si>
    <t>City of Gulfport</t>
  </si>
  <si>
    <t>City Resolution 99-80</t>
  </si>
  <si>
    <t>Fourteenth Street Community Redevelopment Agency</t>
  </si>
  <si>
    <t>City Ordinance 2504</t>
  </si>
  <si>
    <t>Fruitland Park Community Redevelopment Agency</t>
  </si>
  <si>
    <t>Jeannine</t>
  </si>
  <si>
    <t>Racine</t>
  </si>
  <si>
    <t>506 W. Berckman Street</t>
  </si>
  <si>
    <t>Fruitland Park</t>
  </si>
  <si>
    <t>(352) 360-6545</t>
  </si>
  <si>
    <t>(352) 360-6686</t>
  </si>
  <si>
    <t>JRacine@FruitlandPark.org</t>
  </si>
  <si>
    <t>www.fruitlandpark.org</t>
  </si>
  <si>
    <t>City of Fruitland Park</t>
  </si>
  <si>
    <t>City Resolution 95-001</t>
  </si>
  <si>
    <t>Greater Leesburg Community Redevelopment Agency</t>
  </si>
  <si>
    <t>Al</t>
  </si>
  <si>
    <t>P. O. Box 490630</t>
  </si>
  <si>
    <t>www.leesburgflorida.gov/government/departments/housing/gra_greater_leesburg_community_development_agency.php</t>
  </si>
  <si>
    <t>City Resolution 4994</t>
  </si>
  <si>
    <t>Groveland Community Redevelopment Agency</t>
  </si>
  <si>
    <t>Dan</t>
  </si>
  <si>
    <t>Murphy</t>
  </si>
  <si>
    <t>156 S. Lake Avenue</t>
  </si>
  <si>
    <t>Groveland</t>
  </si>
  <si>
    <t>(352) 429-3387</t>
  </si>
  <si>
    <t>(352) 429-3391</t>
  </si>
  <si>
    <t>Dan.Murphy@groveland-fl.gov</t>
  </si>
  <si>
    <t>www.groveland-fl.gov/191</t>
  </si>
  <si>
    <t>City of Groveland</t>
  </si>
  <si>
    <t>City Ordinances 2002-05-15 and 2002-06-20; Resolution 2002-03-02</t>
  </si>
  <si>
    <t>Gulf Breeze Community Redevelopment Agency</t>
  </si>
  <si>
    <t>Samantha D.</t>
  </si>
  <si>
    <t>Abell</t>
  </si>
  <si>
    <t>1070 Shoreline Drive</t>
  </si>
  <si>
    <t>Gulf Breeze</t>
  </si>
  <si>
    <t>(850) 934-5100</t>
  </si>
  <si>
    <t>(850) 934-5114</t>
  </si>
  <si>
    <t>sabell@GulfBreezeFl.gov</t>
  </si>
  <si>
    <t>www.cityofgulfbreeze.com</t>
  </si>
  <si>
    <t>Santa Rosa</t>
  </si>
  <si>
    <t>City of Gulf Breeze</t>
  </si>
  <si>
    <t>City Resolution 19-89</t>
  </si>
  <si>
    <t>Gulfport Waterfront Community Redevelopment Agency</t>
  </si>
  <si>
    <t>City Ordinance 93-2; City Resolution 92-55</t>
  </si>
  <si>
    <t>Haines City Community Redevelopment Agency</t>
  </si>
  <si>
    <t>Richard D.</t>
  </si>
  <si>
    <t>Greenwood</t>
  </si>
  <si>
    <t>620 East Main Street</t>
  </si>
  <si>
    <t>Haines City</t>
  </si>
  <si>
    <t>33844-4222</t>
  </si>
  <si>
    <t>(863) 421-9933</t>
  </si>
  <si>
    <t>(863) 419-3168</t>
  </si>
  <si>
    <t>rgreenwood@hainescity.com</t>
  </si>
  <si>
    <t>hainescity.com</t>
  </si>
  <si>
    <t>City of Haines City</t>
  </si>
  <si>
    <t>City Resolution 549</t>
  </si>
  <si>
    <t>Hallandale Beach Community Redevelopment Agency</t>
  </si>
  <si>
    <t>Nydia M.</t>
  </si>
  <si>
    <t>Rafols Sallaberry</t>
  </si>
  <si>
    <t>400 South Federal Highway, Suite 239</t>
  </si>
  <si>
    <t>Hallandale Beach</t>
  </si>
  <si>
    <t>(954) 457-1338</t>
  </si>
  <si>
    <t>(954) 457-1454</t>
  </si>
  <si>
    <t>nrafols@cohb.org</t>
  </si>
  <si>
    <t>cohbcra.org</t>
  </si>
  <si>
    <t>City of Hallandale Beach</t>
  </si>
  <si>
    <t>City Resolution 96-15</t>
  </si>
  <si>
    <t>Harden / Parkway Community Redevelopment Agency</t>
  </si>
  <si>
    <t>Michael S.</t>
  </si>
  <si>
    <t>Drawer AT01</t>
  </si>
  <si>
    <t>P. O. Box 9005</t>
  </si>
  <si>
    <t>33831-9005</t>
  </si>
  <si>
    <t>(863) 534-6485</t>
  </si>
  <si>
    <t>www.polk-county.net/long-range-planning/community-redevelopment-areas/community-redevelopment-areas---harden-parkway</t>
  </si>
  <si>
    <t>County Resolutions 04-10, 04-11, and 04-12</t>
  </si>
  <si>
    <t>Hawthorne Community Redevelopment Agency</t>
  </si>
  <si>
    <t>Joan Ellen</t>
  </si>
  <si>
    <t>Vause</t>
  </si>
  <si>
    <t>P.O. Box 1270</t>
  </si>
  <si>
    <t>Hawthorne</t>
  </si>
  <si>
    <t>(352) 481-2432</t>
  </si>
  <si>
    <t>(352) 481-2437</t>
  </si>
  <si>
    <t>evause@cityofhawthorne.net</t>
  </si>
  <si>
    <t>City of Hawthorne</t>
  </si>
  <si>
    <t>City Ordinances 94-1 and 94-8</t>
  </si>
  <si>
    <t>Hialeah Redevelopment Agency</t>
  </si>
  <si>
    <t>Lorena</t>
  </si>
  <si>
    <t>Bravo</t>
  </si>
  <si>
    <t>501 Palm Avenue</t>
  </si>
  <si>
    <t>1st Floor Grants Department</t>
  </si>
  <si>
    <t>Hialeah</t>
  </si>
  <si>
    <t>(305) 883-5839</t>
  </si>
  <si>
    <t>(305) 883-5817</t>
  </si>
  <si>
    <t>lbravo@hialeahfl.gov</t>
  </si>
  <si>
    <t>City of Hialeah</t>
  </si>
  <si>
    <t>Not on File - Please Provide</t>
  </si>
  <si>
    <t>High Springs Community Redevelopment Agency</t>
  </si>
  <si>
    <t>Kristina L.</t>
  </si>
  <si>
    <t>Wright</t>
  </si>
  <si>
    <t>23718 West US HWY 27</t>
  </si>
  <si>
    <t>High Springs</t>
  </si>
  <si>
    <t>(386) 454-1416</t>
  </si>
  <si>
    <t>(386) 454-2126</t>
  </si>
  <si>
    <t>kwright@highsprings.us</t>
  </si>
  <si>
    <t>highsprings.us</t>
  </si>
  <si>
    <t>City of High Springs</t>
  </si>
  <si>
    <t>City Ordinance 86-26</t>
  </si>
  <si>
    <t>Hollywood Community Redevelopment Agency</t>
  </si>
  <si>
    <t>Carolyn</t>
  </si>
  <si>
    <t>Metcalf</t>
  </si>
  <si>
    <t>1948 Harrison Street</t>
  </si>
  <si>
    <t>Hollywood</t>
  </si>
  <si>
    <t>(954) 924-2980</t>
  </si>
  <si>
    <t>(954) 924-2981</t>
  </si>
  <si>
    <t>cmetcalf@hollywoodfl.org</t>
  </si>
  <si>
    <t>www.hollywoodcra.org</t>
  </si>
  <si>
    <t>City of Hollywood</t>
  </si>
  <si>
    <t>City Ordinance 0-79-46</t>
  </si>
  <si>
    <t>Homestead Community Redevelopment Agency</t>
  </si>
  <si>
    <t>Kametra</t>
  </si>
  <si>
    <t>Driver</t>
  </si>
  <si>
    <t>212 NW 1st Avenue</t>
  </si>
  <si>
    <t>Homestead</t>
  </si>
  <si>
    <t>(305) 224-4480</t>
  </si>
  <si>
    <t>(305) 224-4489</t>
  </si>
  <si>
    <t>kdriver@cityofhomestead.com</t>
  </si>
  <si>
    <t>www.cityofhomestead.com/index.aspx?NID=92</t>
  </si>
  <si>
    <t>City of Homestead</t>
  </si>
  <si>
    <t>County Ordinances 93-07-69 and R93-06-66; City Ordinance 2007-03-07; City Code Section 2-2200</t>
  </si>
  <si>
    <t>International Drive Community Redevelopment Agency</t>
  </si>
  <si>
    <t>Kurt</t>
  </si>
  <si>
    <t>Petersen</t>
  </si>
  <si>
    <t>Office of Management &amp; Budget</t>
  </si>
  <si>
    <t>P.O. Box 1393</t>
  </si>
  <si>
    <t>Orlando</t>
  </si>
  <si>
    <t>32802-1393</t>
  </si>
  <si>
    <t>(407) 836-7390</t>
  </si>
  <si>
    <t>(407) 836-2880</t>
  </si>
  <si>
    <t>kurt.petersen@ocfl.net</t>
  </si>
  <si>
    <t>www.ocfl.net</t>
  </si>
  <si>
    <t>Orange County</t>
  </si>
  <si>
    <t>County Ordinance 98M-07</t>
  </si>
  <si>
    <t>Jacksonville Beach Community Redevelopment Agency</t>
  </si>
  <si>
    <t>William C.</t>
  </si>
  <si>
    <t>Mann, III</t>
  </si>
  <si>
    <t>11 North Third Street</t>
  </si>
  <si>
    <t>Jacksonville Beach</t>
  </si>
  <si>
    <t>(904) 247-6231</t>
  </si>
  <si>
    <t>(904) 247-6107</t>
  </si>
  <si>
    <t>bmann@jaxbchfl.net</t>
  </si>
  <si>
    <t>www.jacksonvillebeach.org</t>
  </si>
  <si>
    <t>City Jacksonville Beach</t>
  </si>
  <si>
    <t>City Ordinance 6950</t>
  </si>
  <si>
    <t>Jacksonville International Airport Area Redevelopment Agency</t>
  </si>
  <si>
    <t>Karen V.</t>
  </si>
  <si>
    <t>Nasrallah</t>
  </si>
  <si>
    <t>Office of Economic Development</t>
  </si>
  <si>
    <t>117 West Duval Street, Suite 275</t>
  </si>
  <si>
    <t>(904) 255-5449</t>
  </si>
  <si>
    <t>KarenN@coj.net</t>
  </si>
  <si>
    <t>www.coj.net/departments/office-of-economic-development/community-redevelopment-agency-(cra)/jia-cra</t>
  </si>
  <si>
    <t>City Ordinances 90-409-283, 93-159-57</t>
  </si>
  <si>
    <t>Joint West Melbourne-Brevard County Community Redevelopment Agency</t>
  </si>
  <si>
    <t>Morgan</t>
  </si>
  <si>
    <t>2240 Minton Road</t>
  </si>
  <si>
    <t>West Melbourne</t>
  </si>
  <si>
    <t>(321) 837-7771</t>
  </si>
  <si>
    <t>(321) 768-2390</t>
  </si>
  <si>
    <t>smorgan@westmelbourne.org</t>
  </si>
  <si>
    <t>www.westmelbourne.org/index.aspx?NID=644</t>
  </si>
  <si>
    <t>City of West Melbourne</t>
  </si>
  <si>
    <t>City Resolution 2011-22; County Ordinance 2011-28; City Ordinance 2012-19</t>
  </si>
  <si>
    <t>Kass Circle Community Redevelopment Agency</t>
  </si>
  <si>
    <t>Leonard B.</t>
  </si>
  <si>
    <t>Sossamon</t>
  </si>
  <si>
    <t>20 North Main Street, Room 263</t>
  </si>
  <si>
    <t>c/o Planning Department</t>
  </si>
  <si>
    <t>(352) 754-4057</t>
  </si>
  <si>
    <t>(352) 754-4420</t>
  </si>
  <si>
    <t>mlmiller@co.hernando.fl.us</t>
  </si>
  <si>
    <t>www.hernandocounty.us/plan/kass-circle</t>
  </si>
  <si>
    <t>Hernando County</t>
  </si>
  <si>
    <t>County Resolutions 2016-43 and 2016-44</t>
  </si>
  <si>
    <t>Keystone Heights Community Redevelopment Agency</t>
  </si>
  <si>
    <t>Lynn</t>
  </si>
  <si>
    <t>Rutkowski</t>
  </si>
  <si>
    <t>City Clerk, City of Keystone Heights</t>
  </si>
  <si>
    <t>P. O. Box 420</t>
  </si>
  <si>
    <t>Keystone Heights</t>
  </si>
  <si>
    <t>(352) 473-4807</t>
  </si>
  <si>
    <t>(352) 473-5101</t>
  </si>
  <si>
    <t>rutkowski@keystoneheights.us</t>
  </si>
  <si>
    <t>www.keystoneheights.us</t>
  </si>
  <si>
    <t>Clay</t>
  </si>
  <si>
    <t>City of Keystone Heights</t>
  </si>
  <si>
    <t>City Ordinance 2006-442</t>
  </si>
  <si>
    <t>KingSoutel Crossing Community Redevelopment Agency</t>
  </si>
  <si>
    <t>(904) 630-2272</t>
  </si>
  <si>
    <t>www.coj.net/departments/office-of-economic-development/community-redevelopment-agency-(cra)/kingsoutel-crossing-cra</t>
  </si>
  <si>
    <t>City Ordinances 2006-357-A, 2008-919-E, 2012-364-E and 2018-11-E</t>
  </si>
  <si>
    <t>Lake Butler Community Redevelopment Agency</t>
  </si>
  <si>
    <t>Dale M.</t>
  </si>
  <si>
    <t>Walker</t>
  </si>
  <si>
    <t>200 S.W. 1st Street</t>
  </si>
  <si>
    <t>Lake Butler</t>
  </si>
  <si>
    <t>(386) 496-3401</t>
  </si>
  <si>
    <t>(386) 496-1588</t>
  </si>
  <si>
    <t>dwalker@cityoflakebutler.com</t>
  </si>
  <si>
    <t>Union</t>
  </si>
  <si>
    <t>City of Lake Butler</t>
  </si>
  <si>
    <t>City Ordinance 96-05</t>
  </si>
  <si>
    <t>Lake City Community Redevelopment Agency</t>
  </si>
  <si>
    <t>Jackie</t>
  </si>
  <si>
    <t>Kite</t>
  </si>
  <si>
    <t>205 N. Marion Ave.</t>
  </si>
  <si>
    <t>Lake City</t>
  </si>
  <si>
    <t>(386) 719-5766</t>
  </si>
  <si>
    <t>(386) 752-4896</t>
  </si>
  <si>
    <t>kitej@lcfla.com</t>
  </si>
  <si>
    <t>www.lcfla.com/index.php/administration/community-redevelopment-agency</t>
  </si>
  <si>
    <t>Columbia</t>
  </si>
  <si>
    <t>City of Lake City</t>
  </si>
  <si>
    <t>City Ordinances 89-661, 93-730, 2009-1181, 2011-2010, and 2012-012</t>
  </si>
  <si>
    <t>Lake Clarke Shores Community Redevelopment Agency</t>
  </si>
  <si>
    <t>Emilie</t>
  </si>
  <si>
    <t>Pearson</t>
  </si>
  <si>
    <t>1701 Barbados Road</t>
  </si>
  <si>
    <t>Lake Clarke Shores</t>
  </si>
  <si>
    <t>(561) 964-1515</t>
  </si>
  <si>
    <t>(561) 964-0685</t>
  </si>
  <si>
    <t>epearson@lakeclarke.org</t>
  </si>
  <si>
    <t>www.townoflakeclarkeshores.com/community-redevelopment-agency</t>
  </si>
  <si>
    <t>Town of Lake Clarke Shores</t>
  </si>
  <si>
    <t>Town Ordinance 16-03</t>
  </si>
  <si>
    <t>Lake Wales Community Redevelopment Agency</t>
  </si>
  <si>
    <t>Kenneth</t>
  </si>
  <si>
    <t>Fields</t>
  </si>
  <si>
    <t>P. O. Box 1320</t>
  </si>
  <si>
    <t>201 W. Central Avenue</t>
  </si>
  <si>
    <t>Lake Wales</t>
  </si>
  <si>
    <t>(863) 678-4182</t>
  </si>
  <si>
    <t>(863) 678-4180</t>
  </si>
  <si>
    <t>kfields@cityoflakewales.com</t>
  </si>
  <si>
    <t>www.cityoflakewales.com/221/Community-Redevelopment-Agency-CRA</t>
  </si>
  <si>
    <t>City of Lake Wales</t>
  </si>
  <si>
    <t>City Ordinance 85-10</t>
  </si>
  <si>
    <t>Lake Worth Beach Community Redevelopment Agency</t>
  </si>
  <si>
    <t>Joan</t>
  </si>
  <si>
    <t>Oliva</t>
  </si>
  <si>
    <t>1121 Lucerne Avenue</t>
  </si>
  <si>
    <t>Lake Worth Beach</t>
  </si>
  <si>
    <t>(561) 493-2550</t>
  </si>
  <si>
    <t>(561) 493-2549</t>
  </si>
  <si>
    <t>joliva@LakeWorth.org</t>
  </si>
  <si>
    <t>www.lakeworthcra.org</t>
  </si>
  <si>
    <t>City of Lake Worth Beach</t>
  </si>
  <si>
    <t>City Ordinances 93-2, 2001-19 and 2018-18; Resolution 47-89</t>
  </si>
  <si>
    <t>Lakeland Community Redevelopment Agency</t>
  </si>
  <si>
    <t>Timothy</t>
  </si>
  <si>
    <t>McCausland</t>
  </si>
  <si>
    <t>228 S. Massachusetts Avenue</t>
  </si>
  <si>
    <t>Lakeland</t>
  </si>
  <si>
    <t>(863) 834-6010</t>
  </si>
  <si>
    <t>(863) 834-8402</t>
  </si>
  <si>
    <t>nicole.travis@lakelandgov.net</t>
  </si>
  <si>
    <t>www.lakelandcra.net</t>
  </si>
  <si>
    <t>City of Lakeland</t>
  </si>
  <si>
    <t>City Resolution 2306; City Ordinance 5585</t>
  </si>
  <si>
    <t>Largo Community Redevelopment Agency</t>
  </si>
  <si>
    <t>Schubert</t>
  </si>
  <si>
    <t>Post Office Box 296</t>
  </si>
  <si>
    <t>Largo</t>
  </si>
  <si>
    <t>33779-0296</t>
  </si>
  <si>
    <t>(727) 586-7342</t>
  </si>
  <si>
    <t>(727) 586-7413</t>
  </si>
  <si>
    <t>tbrydon@largo.com</t>
  </si>
  <si>
    <t>www.largo.com/redevelopment</t>
  </si>
  <si>
    <t>City of Largo</t>
  </si>
  <si>
    <t>City Ordinance 91-29</t>
  </si>
  <si>
    <t>Lauderdale Lakes Community Redevelopment Agency</t>
  </si>
  <si>
    <t>Celeste</t>
  </si>
  <si>
    <t>Dunmore</t>
  </si>
  <si>
    <t>4300 N.W. 36th Street</t>
  </si>
  <si>
    <t>Lauderdale</t>
  </si>
  <si>
    <t>(954) 535-2491</t>
  </si>
  <si>
    <t>(954) 731-5309</t>
  </si>
  <si>
    <t>celestined@lauderdalelakes.org</t>
  </si>
  <si>
    <t>fl-lauderdalelakes.civicplus.com/171/</t>
  </si>
  <si>
    <t>City of Lauderdale Lakes</t>
  </si>
  <si>
    <t>City Resolution 00-204</t>
  </si>
  <si>
    <t>Lynn Haven Community Redevelopment Agency</t>
  </si>
  <si>
    <t>Michael E.</t>
  </si>
  <si>
    <t>White</t>
  </si>
  <si>
    <t>The City of Lynn Haven</t>
  </si>
  <si>
    <t>825 Ohio Avenue</t>
  </si>
  <si>
    <t>Lynn Haven</t>
  </si>
  <si>
    <t>(850) 265-2121</t>
  </si>
  <si>
    <t>(850) 265-8931</t>
  </si>
  <si>
    <t>citymanager@cityoflynnhaven.com</t>
  </si>
  <si>
    <t>www.cityoflynnhaven.com</t>
  </si>
  <si>
    <t>City of Lynn Haven</t>
  </si>
  <si>
    <t>City Ordinance 918; Resolutions 2004-05-350 and 2004-05-351</t>
  </si>
  <si>
    <t>Madison Community Redevelopment Agency</t>
  </si>
  <si>
    <t>Lee Anne</t>
  </si>
  <si>
    <t>321 S.W. Rutledge Street</t>
  </si>
  <si>
    <t>Madison</t>
  </si>
  <si>
    <t>32340-2498</t>
  </si>
  <si>
    <t>(850) 973-5081</t>
  </si>
  <si>
    <t>(850) 973-5084</t>
  </si>
  <si>
    <t>lee.anne.hall@cityofmadisonfl.com</t>
  </si>
  <si>
    <t>City of Madison</t>
  </si>
  <si>
    <t>City Resolution Dated 7/18/89</t>
  </si>
  <si>
    <t>Maitland Downtown Community Redevelopment Agency</t>
  </si>
  <si>
    <t>Charles</t>
  </si>
  <si>
    <t>Rudd</t>
  </si>
  <si>
    <t>1776 Independence Lane</t>
  </si>
  <si>
    <t>Maitland</t>
  </si>
  <si>
    <t>(407) 539-1255</t>
  </si>
  <si>
    <t>(407) 539-6283</t>
  </si>
  <si>
    <t>charlesrudd@itsmymaitland.com</t>
  </si>
  <si>
    <t>www.itsmymaitland.com/downtownredevelopment/default.asp</t>
  </si>
  <si>
    <t>City of Maitland</t>
  </si>
  <si>
    <t>City Resolution 2003-M-30</t>
  </si>
  <si>
    <t>Margate Community Redevelopment Agency</t>
  </si>
  <si>
    <t>Ruzzano</t>
  </si>
  <si>
    <t>5790 Margate Boulevard</t>
  </si>
  <si>
    <t>Margate</t>
  </si>
  <si>
    <t>(954) 972-6454</t>
  </si>
  <si>
    <t>(954) 935-5211</t>
  </si>
  <si>
    <t>truzzano@margatefl.com</t>
  </si>
  <si>
    <t>www.margatecra.org</t>
  </si>
  <si>
    <t>City of Margate</t>
  </si>
  <si>
    <t>City Ordinance 96-15</t>
  </si>
  <si>
    <t>Marion County Community Redevelopment Agency</t>
  </si>
  <si>
    <t>Mounir</t>
  </si>
  <si>
    <t>Bouyounes</t>
  </si>
  <si>
    <t>County Administrator</t>
  </si>
  <si>
    <t>601 S.E. 25th Avenue</t>
  </si>
  <si>
    <t>Ocala</t>
  </si>
  <si>
    <t>(352) 438-2300</t>
  </si>
  <si>
    <t>Mounir.Bouyounes@marioncountyfl.org</t>
  </si>
  <si>
    <t>www.marioncountyfl.org/departments-agencies/departments-a-n/growth-services/community-redevelopment-areas/cra-agency</t>
  </si>
  <si>
    <t>Marion County</t>
  </si>
  <si>
    <t>County Ordinance 13-14</t>
  </si>
  <si>
    <t>Martin County Community Redevelopment Agency</t>
  </si>
  <si>
    <t>Taryn</t>
  </si>
  <si>
    <t>Kryzda</t>
  </si>
  <si>
    <t>Martin County Board of County Commission</t>
  </si>
  <si>
    <t>2401 Southeast Monterey Road</t>
  </si>
  <si>
    <t>(772) 320-3095</t>
  </si>
  <si>
    <t>(772) 288-5432</t>
  </si>
  <si>
    <t>tkryzda@martin.fl.us</t>
  </si>
  <si>
    <t>www.martin.fl.us/cra</t>
  </si>
  <si>
    <t>Martin County</t>
  </si>
  <si>
    <t>County Ordinances 517 and 536</t>
  </si>
  <si>
    <t>Melbourne Community Redevelopment Agency</t>
  </si>
  <si>
    <t>900 East Strawbridge Avenue</t>
  </si>
  <si>
    <t>city.manager@mlbl.org</t>
  </si>
  <si>
    <t>www.melbourneflorida.org/downtown-cra</t>
  </si>
  <si>
    <t>City Ordinances 82-38 and 2017-56, as amended (see Chapter 20, Melbourne Code of Ordinances)</t>
  </si>
  <si>
    <t>Merritt Island Redevelopment Agency</t>
  </si>
  <si>
    <t>Larry J.</t>
  </si>
  <si>
    <t>Lallo</t>
  </si>
  <si>
    <t>2575 N. Courtenay Parkway, Suite 207</t>
  </si>
  <si>
    <t>Merritt Island</t>
  </si>
  <si>
    <t>(321) 454-6610</t>
  </si>
  <si>
    <t>Larry.Lallo@brevardfl.gov</t>
  </si>
  <si>
    <t>www.brevardcounty.us/mira</t>
  </si>
  <si>
    <t>Brevard County</t>
  </si>
  <si>
    <t>County Ordinances 88-37 and 2014-21</t>
  </si>
  <si>
    <t>Miami Beach Redevelopment Agency</t>
  </si>
  <si>
    <t>Kathie</t>
  </si>
  <si>
    <t>Brooks</t>
  </si>
  <si>
    <t>1700 Convention Center Drive</t>
  </si>
  <si>
    <t>Miami Beach</t>
  </si>
  <si>
    <t>(305) 673-7010</t>
  </si>
  <si>
    <t>(305) 673-7782</t>
  </si>
  <si>
    <t>kathiebrooks@miamibeachfl.gov</t>
  </si>
  <si>
    <t>web.miamibeachfl.gov/tcd/scroll.aspx?id=36804</t>
  </si>
  <si>
    <t>City of Miami Beach</t>
  </si>
  <si>
    <t>City Resolution 76-14961</t>
  </si>
  <si>
    <t>Midtown Community Redevelopment Agency</t>
  </si>
  <si>
    <t>Pieter</t>
  </si>
  <si>
    <t>Bockweg</t>
  </si>
  <si>
    <t>1401 North Miami Avenue, Second Floor</t>
  </si>
  <si>
    <t>Miami</t>
  </si>
  <si>
    <t>(305) 679-6851</t>
  </si>
  <si>
    <t>(305) 679-6835</t>
  </si>
  <si>
    <t>pbockweg@miamigov.com</t>
  </si>
  <si>
    <t>www.miamicra.com/omnimidtown</t>
  </si>
  <si>
    <t>City of Miami</t>
  </si>
  <si>
    <t>City Resolutions R-05-0344, R-05-0194, and R-05-00012</t>
  </si>
  <si>
    <t>Milton Community Redevelopment Agency</t>
  </si>
  <si>
    <t>Brian</t>
  </si>
  <si>
    <t>Watkins</t>
  </si>
  <si>
    <t>P. O. Box 909</t>
  </si>
  <si>
    <t>Milton</t>
  </si>
  <si>
    <t>(850) 983-5411</t>
  </si>
  <si>
    <t>(850) 983-5469</t>
  </si>
  <si>
    <t>citymanager@mymiltonflorida.com</t>
  </si>
  <si>
    <t>www.miltonfl.org/337/Community-Redevelopment-Agency-CRA</t>
  </si>
  <si>
    <t>City of Milton</t>
  </si>
  <si>
    <t>City Resolution 719</t>
  </si>
  <si>
    <t>Mount Dora Community Redevelopment Agency</t>
  </si>
  <si>
    <t>Vince</t>
  </si>
  <si>
    <t>Sanderfeld</t>
  </si>
  <si>
    <t>510 N. Baker Street</t>
  </si>
  <si>
    <t>Mount Dora</t>
  </si>
  <si>
    <t>(352) 735-7112</t>
  </si>
  <si>
    <t>(352) 735-7191</t>
  </si>
  <si>
    <t>plandev@cityofmountdora.com</t>
  </si>
  <si>
    <t>fl-mountdora.civicplus.com/835/Mount-Dora-Community-Redevelopment-Agenc</t>
  </si>
  <si>
    <t>City of Mount Dora</t>
  </si>
  <si>
    <t>City Ordinance 447</t>
  </si>
  <si>
    <t>Mt. Plymouth-Sorrento Community Redevelopment Agency</t>
  </si>
  <si>
    <t>P. O. Box 7800</t>
  </si>
  <si>
    <t>Tavares</t>
  </si>
  <si>
    <t>(352) 343-9888</t>
  </si>
  <si>
    <t>(352) 343-9495</t>
  </si>
  <si>
    <t>jcole@lakecountyfl.gov</t>
  </si>
  <si>
    <t>www.lakecountyfl.gov/mpscra</t>
  </si>
  <si>
    <t>Lake County</t>
  </si>
  <si>
    <t>County Resolutions 2012-76, 2012-77</t>
  </si>
  <si>
    <t>Murdock Village Community Redevelopment Agency</t>
  </si>
  <si>
    <t>www.charlottecountyfl.gov/CRA/MurdockVillage/Pages/default.aspx</t>
  </si>
  <si>
    <t>County Resolution 2003-081</t>
  </si>
  <si>
    <t>Naranja Lakes Community Redevelopment Agency</t>
  </si>
  <si>
    <t>Jorge M.</t>
  </si>
  <si>
    <t>Fernandez, Jr.</t>
  </si>
  <si>
    <t>Office of Management and Budget</t>
  </si>
  <si>
    <t>111 NW 1st Street, 22nd Floor</t>
  </si>
  <si>
    <t>33128-1994</t>
  </si>
  <si>
    <t>(305) 375-5143</t>
  </si>
  <si>
    <t>(305) 375-5168</t>
  </si>
  <si>
    <t>jjorge@miamidade.gov</t>
  </si>
  <si>
    <t>www.miamidade.gov/redevelopment/naranja-lakes.asp</t>
  </si>
  <si>
    <t>Miami-Dade County</t>
  </si>
  <si>
    <t>County Resolutions R-982050 and R-13-18</t>
  </si>
  <si>
    <t>Naval Properties Local Redevelopment Authority</t>
  </si>
  <si>
    <t>Doug</t>
  </si>
  <si>
    <t>Bradshaw</t>
  </si>
  <si>
    <t>201 William Street</t>
  </si>
  <si>
    <t>(305) 809-3792</t>
  </si>
  <si>
    <t>(305) 293-6438</t>
  </si>
  <si>
    <t>dbradshaw@cityofkeywest-fl.gov</t>
  </si>
  <si>
    <t>www.keywestcity.com</t>
  </si>
  <si>
    <t>City Ordinance 95-32</t>
  </si>
  <si>
    <t>New Port Richey Community Redevelopment Agency</t>
  </si>
  <si>
    <t>Debbie L.</t>
  </si>
  <si>
    <t>Manns</t>
  </si>
  <si>
    <t>5919 Main Street</t>
  </si>
  <si>
    <t>New Port Richey</t>
  </si>
  <si>
    <t>(727) 853-1021</t>
  </si>
  <si>
    <t>(727) 853-1023</t>
  </si>
  <si>
    <t>mannsd@cityofnewportrichey.org</t>
  </si>
  <si>
    <t>City of New Port Richey</t>
  </si>
  <si>
    <t>City Ordinance 1202</t>
  </si>
  <si>
    <t>North Mainland / Ormond Crossings Community Redevelopment Agency</t>
  </si>
  <si>
    <t>Joyce</t>
  </si>
  <si>
    <t>Shanahan</t>
  </si>
  <si>
    <t>22 South Beach Street</t>
  </si>
  <si>
    <t>Ormond Beach</t>
  </si>
  <si>
    <t>(386) 676-3238</t>
  </si>
  <si>
    <t>(386) 676-3361</t>
  </si>
  <si>
    <t>Shanahan@OrmondBeach.org</t>
  </si>
  <si>
    <t>City of Ormond Beach</t>
  </si>
  <si>
    <t>City Resolutions 2006-35 and 2006-36; County Resolution 2004-131</t>
  </si>
  <si>
    <t>North Miami Beach Community Redevelopment Agency</t>
  </si>
  <si>
    <t>Esmond K.</t>
  </si>
  <si>
    <t>City of North Miami Beach</t>
  </si>
  <si>
    <t>17011 N.E. 19 Avenue</t>
  </si>
  <si>
    <t>North Miami Beach</t>
  </si>
  <si>
    <t>(305) 948-2900</t>
  </si>
  <si>
    <t>(305) 957-3602</t>
  </si>
  <si>
    <t>Esmond.Scott@citynmb.com</t>
  </si>
  <si>
    <t>www.nmbcra.com</t>
  </si>
  <si>
    <t>City Resolution R2004-86</t>
  </si>
  <si>
    <t>North Miami Community Redevelopment Agency</t>
  </si>
  <si>
    <t>Larry M.</t>
  </si>
  <si>
    <t>Springer, Jr.</t>
  </si>
  <si>
    <t>776 N.E. 125th Street</t>
  </si>
  <si>
    <t>North Miami</t>
  </si>
  <si>
    <t>(305) 895-9839</t>
  </si>
  <si>
    <t>(305) 891-8100</t>
  </si>
  <si>
    <t>lspring@northmiamifl.gov</t>
  </si>
  <si>
    <t>www.northmiamicra.org</t>
  </si>
  <si>
    <t>City of North Miami</t>
  </si>
  <si>
    <t>City Resolution R-2005-54</t>
  </si>
  <si>
    <t>Northeast Community Redevelopment Agency</t>
  </si>
  <si>
    <t>fl-mountdora.civicplus.com/836/Northeast-Community-Redevelopment-Agency</t>
  </si>
  <si>
    <t>City Ordinances 546 and 2018-17</t>
  </si>
  <si>
    <t>Northwood / Pleasant City Community Redevelopment Agency</t>
  </si>
  <si>
    <t>Jon</t>
  </si>
  <si>
    <t>Ward</t>
  </si>
  <si>
    <t>P. O. Box 3366</t>
  </si>
  <si>
    <t>West Palm Beach</t>
  </si>
  <si>
    <t>(561) 822-1450</t>
  </si>
  <si>
    <t>(561) 822-1563</t>
  </si>
  <si>
    <t>jward@wpb.org</t>
  </si>
  <si>
    <t>City of West Palm Beach</t>
  </si>
  <si>
    <t>City Resolutions 281-94 and 282-94</t>
  </si>
  <si>
    <t>NW 79th Street Corridor Community Redevelopment Agency</t>
  </si>
  <si>
    <t>Jorge</t>
  </si>
  <si>
    <t>Fernandez</t>
  </si>
  <si>
    <t>111 N.W. 1st Street, 22nd Floor</t>
  </si>
  <si>
    <t>(305) 375-1543</t>
  </si>
  <si>
    <t>www.miamidade.gov/redevelopment/nw-79th-street-special-district.asp</t>
  </si>
  <si>
    <t>County Ordinance 11-55</t>
  </si>
  <si>
    <t>NW 7th Avenue Corridor Community Redevelopment Agency</t>
  </si>
  <si>
    <t>www.miamidade.gov/redevelopment/7th-avenue-special-district.asp</t>
  </si>
  <si>
    <t>County Resolution R-293-04</t>
  </si>
  <si>
    <t>Ocala Community Redevelopment Agency</t>
  </si>
  <si>
    <t>Gus</t>
  </si>
  <si>
    <t>Gianikas</t>
  </si>
  <si>
    <t>City of Ocala Growth Management Department</t>
  </si>
  <si>
    <t>201 Southeast Third Street, Second Floor</t>
  </si>
  <si>
    <t>(352) 629-8311</t>
  </si>
  <si>
    <t>(352) 629-8242</t>
  </si>
  <si>
    <t>ggianikas@ocalafl.org</t>
  </si>
  <si>
    <t>www.ocalafl.org/government/city-departments/growth-management/community-redevelopment-agency</t>
  </si>
  <si>
    <t>City of Ocala</t>
  </si>
  <si>
    <t>City Resolutions 99-101, 2016-10 and 2016-32</t>
  </si>
  <si>
    <t>Ocoee Community Redevelopment Agency</t>
  </si>
  <si>
    <t>150 North Lakeshore Drive</t>
  </si>
  <si>
    <t>Ocoee</t>
  </si>
  <si>
    <t>(407) 905-3111</t>
  </si>
  <si>
    <t>(407) 905-3118</t>
  </si>
  <si>
    <t>rfrank@ocoee.org</t>
  </si>
  <si>
    <t>www.ocoeecra.com</t>
  </si>
  <si>
    <t>City of Ocoee</t>
  </si>
  <si>
    <t>City Ordinance 2006-007</t>
  </si>
  <si>
    <t>Olde Eau Gallie Riverfront Community Redevelopment Agency</t>
  </si>
  <si>
    <t>www.melbourneflorida.org/eau-gallie-cra</t>
  </si>
  <si>
    <t>County Resolution 2000-249; City Resolutions 1657, 3503; City Ordinances 2001-23, 2015-31</t>
  </si>
  <si>
    <t>Oldsmar Community Redevelopment Agency</t>
  </si>
  <si>
    <t>Alan S.</t>
  </si>
  <si>
    <t>Braithwaite</t>
  </si>
  <si>
    <t>100 State Street West</t>
  </si>
  <si>
    <t>Oldsmar</t>
  </si>
  <si>
    <t>(813) 749-1102</t>
  </si>
  <si>
    <t>(813) 749-1166</t>
  </si>
  <si>
    <t>abraithwaite@myoldsmar.com</t>
  </si>
  <si>
    <t>www.myoldsmar.com/252/Community-Redevelopment-Agency</t>
  </si>
  <si>
    <t>City of Oldsmar</t>
  </si>
  <si>
    <t>City Resolutions 93-04, 93-05, 94-22, 95-24, and 96-11</t>
  </si>
  <si>
    <t>Omni Redevelopment District Community Redevelopment Agency</t>
  </si>
  <si>
    <t>Jason</t>
  </si>
  <si>
    <t>(305) 679-6869</t>
  </si>
  <si>
    <t>(305) 679-6868</t>
  </si>
  <si>
    <t>jwalker@miamigov.com</t>
  </si>
  <si>
    <t>County Resolutions 86-868</t>
  </si>
  <si>
    <t>Opa-Locka Community Redevelopment Agency</t>
  </si>
  <si>
    <t>Vincent T.</t>
  </si>
  <si>
    <t>Opa-locka Municipal Complex</t>
  </si>
  <si>
    <t>780 Fisherman Street, 4th Floor</t>
  </si>
  <si>
    <t>Opa-Locka</t>
  </si>
  <si>
    <t>(305) 953-2868</t>
  </si>
  <si>
    <t>vbrown@opalockafl.gov</t>
  </si>
  <si>
    <t>www.opalockafl.gov/index.aspx?NID=288</t>
  </si>
  <si>
    <t>City of Opa-Locka</t>
  </si>
  <si>
    <t>County Resolutions R-996-12 and R-795-13 and City Resolution 11-8238</t>
  </si>
  <si>
    <t>Orange Blossom Trail Community Redevelopment Agency</t>
  </si>
  <si>
    <t>Vanessa</t>
  </si>
  <si>
    <t>Pinkney</t>
  </si>
  <si>
    <t>2719 S. Orange Blossom Trail</t>
  </si>
  <si>
    <t>(407) 855-1705</t>
  </si>
  <si>
    <t>(407) 843-7330</t>
  </si>
  <si>
    <t>vanessa.pinkney@obtdb.com</t>
  </si>
  <si>
    <t>obtdb.com</t>
  </si>
  <si>
    <t>County Resolutions 90-M24 and 90-13</t>
  </si>
  <si>
    <t>Orange City Community Redevelopment Agency</t>
  </si>
  <si>
    <t>Dale</t>
  </si>
  <si>
    <t>Arrington</t>
  </si>
  <si>
    <t>205 East Graves Avenue</t>
  </si>
  <si>
    <t>Orange City</t>
  </si>
  <si>
    <t>(386) 775-5408</t>
  </si>
  <si>
    <t>(386) 775-5416</t>
  </si>
  <si>
    <t>darrington@ourorangecity.com</t>
  </si>
  <si>
    <t>ourorangecity.com/community-redevelopment-agency</t>
  </si>
  <si>
    <t>City of Orange City</t>
  </si>
  <si>
    <t>City Ordinance 519 and Resolutions 744-14 and 745-14</t>
  </si>
  <si>
    <t>Orlando Community Redevelopment Agency</t>
  </si>
  <si>
    <t>Chatmon, Jr.</t>
  </si>
  <si>
    <t>400 South Orange Avenue, 6th Floor</t>
  </si>
  <si>
    <t>(407) 246-2555</t>
  </si>
  <si>
    <t>(407) 246-3359</t>
  </si>
  <si>
    <t>thomas.chatmon@cityoforlando.net</t>
  </si>
  <si>
    <t>www.DowntownOrlando.com</t>
  </si>
  <si>
    <t>City of Orlando</t>
  </si>
  <si>
    <t>City Resolution Dated 2/11/1980</t>
  </si>
  <si>
    <t>Ormond Beach Community Redevelopment Agency</t>
  </si>
  <si>
    <t>P.O. Box 277</t>
  </si>
  <si>
    <t>32175-0277</t>
  </si>
  <si>
    <t>Shanahan@ormondbeach.org</t>
  </si>
  <si>
    <t>City Ordinance 84-34; Resolution 84-74</t>
  </si>
  <si>
    <t>Osceola County Community Redevelopment Agency - East U.S. 192</t>
  </si>
  <si>
    <t>Don</t>
  </si>
  <si>
    <t>Fisher</t>
  </si>
  <si>
    <t>1 Courthouse Square, Suite 4700</t>
  </si>
  <si>
    <t>(407) 742-2385</t>
  </si>
  <si>
    <t>(407) 742-2391</t>
  </si>
  <si>
    <t>dfis@osceola.org</t>
  </si>
  <si>
    <t>E192CRA.osceola.org</t>
  </si>
  <si>
    <t>Osceola County</t>
  </si>
  <si>
    <t>County Ordinance 12-15; Resolutions 12-004R, 12-025R, and 12-044R</t>
  </si>
  <si>
    <t>Oviedo Community Redevelopment Agency</t>
  </si>
  <si>
    <t>Bryan</t>
  </si>
  <si>
    <t>Cobb</t>
  </si>
  <si>
    <t>400 Alexandria Boulevard</t>
  </si>
  <si>
    <t>Oviedo</t>
  </si>
  <si>
    <t>(407) 971-5506</t>
  </si>
  <si>
    <t>(407) 971-5803</t>
  </si>
  <si>
    <t>bcobb@cityofoviedo.net</t>
  </si>
  <si>
    <t>www.cityofoviedo.net/382/community-redevelopment-agency-documents</t>
  </si>
  <si>
    <t>City of Oviedo</t>
  </si>
  <si>
    <t>City Resolutions 1836-08, 2215-10, and 2253-10; Ordinance 1496; _x0013_County Resolutions 2008-R-163 and 2010-R-231</t>
  </si>
  <si>
    <t>Palatka Downtown Redevelopment Agency</t>
  </si>
  <si>
    <t>Mrs</t>
  </si>
  <si>
    <t>Betsy</t>
  </si>
  <si>
    <t>Driggers</t>
  </si>
  <si>
    <t>201 North Second Street</t>
  </si>
  <si>
    <t>Palatka</t>
  </si>
  <si>
    <t>(386) 329-0100</t>
  </si>
  <si>
    <t>(386) 329-0106</t>
  </si>
  <si>
    <t>tsuggs@palatka-fl.gov</t>
  </si>
  <si>
    <t>palatka-fl.gov</t>
  </si>
  <si>
    <t>City of Palatka</t>
  </si>
  <si>
    <t>City Resolution 4-12</t>
  </si>
  <si>
    <t>Panama City Beach Community Redevelopment Agency</t>
  </si>
  <si>
    <t>David O.</t>
  </si>
  <si>
    <t>Campbell</t>
  </si>
  <si>
    <t>116 South Arnold Road</t>
  </si>
  <si>
    <t>Panama City Beach</t>
  </si>
  <si>
    <t>(850) 233-5100</t>
  </si>
  <si>
    <t>(850) 233-5108</t>
  </si>
  <si>
    <t>jthomas@pcbgov.com</t>
  </si>
  <si>
    <t>www.pcbgov.com</t>
  </si>
  <si>
    <t>City of Panama City Beach</t>
  </si>
  <si>
    <t>City Resolution 00-23</t>
  </si>
  <si>
    <t>Panama City Community Redevelopment Agency</t>
  </si>
  <si>
    <t>Jeffrey</t>
  </si>
  <si>
    <t>819 East 11th Street, Suite 11</t>
  </si>
  <si>
    <t>(850) 215-3869</t>
  </si>
  <si>
    <t>(850) 215-3860</t>
  </si>
  <si>
    <t>jbrown@pcgov.org</t>
  </si>
  <si>
    <t>www.pcgov.org/163/Community-Redevelopment-Agency</t>
  </si>
  <si>
    <t>City of Panama City</t>
  </si>
  <si>
    <t>City Ordinance 2216, 1186, 1567, 1453, 1961; Resolution 92209</t>
  </si>
  <si>
    <t>Grants, Tax Increment Financing</t>
  </si>
  <si>
    <t>Parkside Community Redevelopment Agency</t>
  </si>
  <si>
    <t>Charlotte County Administration</t>
  </si>
  <si>
    <t>18500 Murdock Circle, Building A</t>
  </si>
  <si>
    <t>(941) 743-1321</t>
  </si>
  <si>
    <t>www.charlottecountyfl.gov/CRA/Parkside/Pages/default.aspx</t>
  </si>
  <si>
    <t>County Ordinance 2010-054 and Resolution 2011-259</t>
  </si>
  <si>
    <t>Pinellas County Community Redevelopment Agency</t>
  </si>
  <si>
    <t>Rachel</t>
  </si>
  <si>
    <t>Booth</t>
  </si>
  <si>
    <t>Pinellas County Planning</t>
  </si>
  <si>
    <t>310 Court Street</t>
  </si>
  <si>
    <t>(727) 464-5054</t>
  </si>
  <si>
    <t>rbooth@pinellascounty.org</t>
  </si>
  <si>
    <t>www.pinellascounty.org/boards/cra/special.htm</t>
  </si>
  <si>
    <t>Pinellas County</t>
  </si>
  <si>
    <t>County Ordinances 15-29 and 16-36</t>
  </si>
  <si>
    <t>Pinellas Park Community Redevelopment District</t>
  </si>
  <si>
    <t>Laura</t>
  </si>
  <si>
    <t>Canary</t>
  </si>
  <si>
    <t>6051 - 78th Avenue, North</t>
  </si>
  <si>
    <t>Pinellas Park</t>
  </si>
  <si>
    <t>(727) 369-5613</t>
  </si>
  <si>
    <t>(727) 369-5797</t>
  </si>
  <si>
    <t>lcanary@pinellas-park.com</t>
  </si>
  <si>
    <t>www.pinellas-park.com/202/Community-Redevelopment-Agency-CRAphp</t>
  </si>
  <si>
    <t>City of Pinellas Park</t>
  </si>
  <si>
    <t>City Resolutions 88-7 and 88-76; County Ordinance 88-469</t>
  </si>
  <si>
    <t>Plant City Community Redevelopment Agency</t>
  </si>
  <si>
    <t>Bill</t>
  </si>
  <si>
    <t>McDaniel</t>
  </si>
  <si>
    <t>P. O. Drawer C</t>
  </si>
  <si>
    <t>Plant City</t>
  </si>
  <si>
    <t>33564-9003</t>
  </si>
  <si>
    <t>(813) 659-4200</t>
  </si>
  <si>
    <t>(813) 659-4232</t>
  </si>
  <si>
    <t>accountspayable@plantcitygov.com</t>
  </si>
  <si>
    <t>plantcitygov.com/523/Community-Redevelopment-Agency-CRA</t>
  </si>
  <si>
    <t>City of Plant City</t>
  </si>
  <si>
    <t>City Ordinances 12-1981, 49-1984, and 46-1987</t>
  </si>
  <si>
    <t>Polk Commerce Centre Community Redevelopment Agency</t>
  </si>
  <si>
    <t>P.O. Box 9005</t>
  </si>
  <si>
    <t>(863) 534-6482</t>
  </si>
  <si>
    <t>www.polk-county.net/long-range-planning/community-redevelopment-areas/community-redevelopment-areas---polk-commerce-centre</t>
  </si>
  <si>
    <t>County Ordinance 92-40</t>
  </si>
  <si>
    <t>Pompano Beach Community Redevelopment Agency</t>
  </si>
  <si>
    <t>Nguyen</t>
  </si>
  <si>
    <t>Tran</t>
  </si>
  <si>
    <t>P. O. Box 1300</t>
  </si>
  <si>
    <t>Pompano Beach</t>
  </si>
  <si>
    <t>(954) 786-5535</t>
  </si>
  <si>
    <t>(954) 786-7836</t>
  </si>
  <si>
    <t>marsha.carmichael@copbfl.com</t>
  </si>
  <si>
    <t>www.PompanoBeachCRA.com</t>
  </si>
  <si>
    <t>City of Pompano Beach</t>
  </si>
  <si>
    <t>City Ordinance 89-27</t>
  </si>
  <si>
    <t>Port Orange Town Center</t>
  </si>
  <si>
    <t>www.port-orange.org/economic_development/?p=towncenter</t>
  </si>
  <si>
    <t>City Ordinance 1998-79; City Resolutions 98-18 and 98-20; County Resolution 95-150</t>
  </si>
  <si>
    <t>Port Richey Community Redevelopment Agency</t>
  </si>
  <si>
    <t>Vincent</t>
  </si>
  <si>
    <t>Lupo</t>
  </si>
  <si>
    <t>6333 Ridge Road</t>
  </si>
  <si>
    <t>Port Richey</t>
  </si>
  <si>
    <t>(727) 819-1900</t>
  </si>
  <si>
    <t>v.lupo@cityofportrichey.com</t>
  </si>
  <si>
    <t>cityofportrichey.com/community-redevelopment-agency</t>
  </si>
  <si>
    <t>City Resolutions 02-01, 02-03, and 02-510</t>
  </si>
  <si>
    <t>Port St. Joe Redevelopment Agency</t>
  </si>
  <si>
    <t>305 Cecil G. Costin Boulevard</t>
  </si>
  <si>
    <t>Port St. Joe</t>
  </si>
  <si>
    <t>(850) 229-6899</t>
  </si>
  <si>
    <t>Bill@PSJRA.com</t>
  </si>
  <si>
    <t>www.PSJRA.com</t>
  </si>
  <si>
    <t>Gulf</t>
  </si>
  <si>
    <t>City of Port St. Joe</t>
  </si>
  <si>
    <t>City Ordinances 198, 199, 208, 227, and 249; Resolutions 446, 579, 09-06, and 2010-01</t>
  </si>
  <si>
    <t>Quincy Community Redevelopment Agency</t>
  </si>
  <si>
    <t>Nixon</t>
  </si>
  <si>
    <t>404 West Jefferson Street</t>
  </si>
  <si>
    <t>Quincy</t>
  </si>
  <si>
    <t>(850) 627-9231</t>
  </si>
  <si>
    <t>(866) 405-9542</t>
  </si>
  <si>
    <t>RobNixon@tds.net</t>
  </si>
  <si>
    <t>www.quincycra.org</t>
  </si>
  <si>
    <t>City of Quincy</t>
  </si>
  <si>
    <t>City Ordinances 896 and 982</t>
  </si>
  <si>
    <t>Renew Arlington Community Redevelopment Agency</t>
  </si>
  <si>
    <t>www.coj.net/departments/office-of-economic-development/community-redevelopment-agency-(cra).aspx</t>
  </si>
  <si>
    <t>City Ordinance 2015-738-E</t>
  </si>
  <si>
    <t>Riviera Beach Community Redevelopment Agency</t>
  </si>
  <si>
    <t>Evans</t>
  </si>
  <si>
    <t>2001 Broadway, Suite 300</t>
  </si>
  <si>
    <t>Riviera Beach</t>
  </si>
  <si>
    <t>(561) 844-3408</t>
  </si>
  <si>
    <t>(561) 881-8043</t>
  </si>
  <si>
    <t>sevans@rbcra.com</t>
  </si>
  <si>
    <t>www.rbcra.com</t>
  </si>
  <si>
    <t>City of Riviera Beach</t>
  </si>
  <si>
    <t>City Resolution 130-84</t>
  </si>
  <si>
    <t>Safety Harbor Community Redevelopment Agency</t>
  </si>
  <si>
    <t>Matthew</t>
  </si>
  <si>
    <t>Spoor</t>
  </si>
  <si>
    <t>750 Main Street</t>
  </si>
  <si>
    <t>Safety Harbor</t>
  </si>
  <si>
    <t>(727) 724-1555</t>
  </si>
  <si>
    <t>(727) 724-1566</t>
  </si>
  <si>
    <t>mspoor@cityofsafetyharbor.com</t>
  </si>
  <si>
    <t>www.cityofsafetyharbor.com</t>
  </si>
  <si>
    <t>City of Safety Harbor</t>
  </si>
  <si>
    <t>City Resolution 92-26</t>
  </si>
  <si>
    <t>Satellite Beach Community Redevelopment Agency</t>
  </si>
  <si>
    <t>Leonor</t>
  </si>
  <si>
    <t>Olexa</t>
  </si>
  <si>
    <t>Satellite Beach City Hall</t>
  </si>
  <si>
    <t>565 Cassia Boulevard</t>
  </si>
  <si>
    <t>Satellite Beach</t>
  </si>
  <si>
    <t>(321) 773-4407</t>
  </si>
  <si>
    <t>(321) 779-1388</t>
  </si>
  <si>
    <t>lolexa@satellitebeach.org</t>
  </si>
  <si>
    <t>www.satellitebeachcra.org</t>
  </si>
  <si>
    <t>City of Satellite Beach</t>
  </si>
  <si>
    <t>City Ordinances 836, 837, 849, 1052, 1067, and 1101</t>
  </si>
  <si>
    <t>Sebring Community Redevelopment Agency</t>
  </si>
  <si>
    <t>Kristie</t>
  </si>
  <si>
    <t>Vazquez</t>
  </si>
  <si>
    <t>368 South Commerce Avenue</t>
  </si>
  <si>
    <t>Sebring</t>
  </si>
  <si>
    <t>(863) 471-5104</t>
  </si>
  <si>
    <t>(863) 471-5165</t>
  </si>
  <si>
    <t>kristieVazquez@MySebring.com</t>
  </si>
  <si>
    <t>www.MySebring.com</t>
  </si>
  <si>
    <t>City of Sebring</t>
  </si>
  <si>
    <t>City Resolution Dated 9/1/81; City Ordinance 698</t>
  </si>
  <si>
    <t>Sebring Regional Airport and Industrial Park CRA</t>
  </si>
  <si>
    <t>Mike</t>
  </si>
  <si>
    <t>Willingham</t>
  </si>
  <si>
    <t>128 Authority Lane</t>
  </si>
  <si>
    <t>(863) 655-6444</t>
  </si>
  <si>
    <t>(863) 655-6447</t>
  </si>
  <si>
    <t>mike@sebring-airport.com</t>
  </si>
  <si>
    <t>sebringregionalairportcommunityredevelopmentagency.com</t>
  </si>
  <si>
    <t>Highlands County</t>
  </si>
  <si>
    <t>County Ordinance 96-26</t>
  </si>
  <si>
    <t>South Miami Community Redevelopment Agency</t>
  </si>
  <si>
    <t>Evan</t>
  </si>
  <si>
    <t>Fancher</t>
  </si>
  <si>
    <t>Director</t>
  </si>
  <si>
    <t>5825 Southwest 68th Street, Suite 400</t>
  </si>
  <si>
    <t>South Miami</t>
  </si>
  <si>
    <t>(305) 668-7236</t>
  </si>
  <si>
    <t>(305) 668-7356</t>
  </si>
  <si>
    <t>efancher@southmiamifl.gov</t>
  </si>
  <si>
    <t>www.southmiamifl.gov/204/Community-Redevelopment-Agency</t>
  </si>
  <si>
    <t>City of South Miami</t>
  </si>
  <si>
    <t>City Ordinances 98-80 and 12-97-1633</t>
  </si>
  <si>
    <t>Southeast Overtown / Park West Community Redevelopment Agency</t>
  </si>
  <si>
    <t>Cornelius</t>
  </si>
  <si>
    <t>Shiver</t>
  </si>
  <si>
    <t>819 NW 2nd Avenue, Third Floor</t>
  </si>
  <si>
    <t>(305) 679-6800</t>
  </si>
  <si>
    <t>smanrique@miamigov.com</t>
  </si>
  <si>
    <t>www.miamicra.com/seopwcra</t>
  </si>
  <si>
    <t>County Ordinance 82-115</t>
  </si>
  <si>
    <t>Southwest Deltona Community Redevelopment Agency</t>
  </si>
  <si>
    <t>McGrath</t>
  </si>
  <si>
    <t>2345 Providence Boulevard</t>
  </si>
  <si>
    <t>Deltona</t>
  </si>
  <si>
    <t>(386) 878-8624</t>
  </si>
  <si>
    <t>(386) 878-8601</t>
  </si>
  <si>
    <t>SMcgrath@deltonafl.gov</t>
  </si>
  <si>
    <t>www.deltonafl.gov/Pages/DeltonaFL_Depts/DeltonaFL_SWDCRA/index</t>
  </si>
  <si>
    <t>City of Deltona</t>
  </si>
  <si>
    <t>City Ordinance 31-2016 and Resolution 2015-28</t>
  </si>
  <si>
    <t>Spring Hill Community Redevelopment Agency</t>
  </si>
  <si>
    <t>120 South Florida Avenue</t>
  </si>
  <si>
    <t>(386) 626-7109</t>
  </si>
  <si>
    <t>(386) 626-7140</t>
  </si>
  <si>
    <t>www.deland.org/boards-committees/spring-hill-community-redevelopment-agency</t>
  </si>
  <si>
    <t>Volusia County / Deland</t>
  </si>
  <si>
    <t>County Ordinances 2004-13 and 2005-06</t>
  </si>
  <si>
    <t>Springfield Community Redevelopment Agency</t>
  </si>
  <si>
    <t>Beth</t>
  </si>
  <si>
    <t>Strobel</t>
  </si>
  <si>
    <t>408 School Avenue</t>
  </si>
  <si>
    <t>(850) 358-2383</t>
  </si>
  <si>
    <t>(850) 747-5663</t>
  </si>
  <si>
    <t>bstrobel@springfield.fl.gov</t>
  </si>
  <si>
    <t>springfield.fl.gov</t>
  </si>
  <si>
    <t>City of Springfield</t>
  </si>
  <si>
    <t>City Resolution 07-05</t>
  </si>
  <si>
    <t>St. Augustine Community Redevelopment Agency</t>
  </si>
  <si>
    <t>Litzinger</t>
  </si>
  <si>
    <t>Director, Finance, Budget and Management</t>
  </si>
  <si>
    <t>50 Bridge Street</t>
  </si>
  <si>
    <t>St. Augustine</t>
  </si>
  <si>
    <t>(904) 825-1030</t>
  </si>
  <si>
    <t>(904) 825-1039</t>
  </si>
  <si>
    <t>Mrl@citystaug.com</t>
  </si>
  <si>
    <t>www.CityStAugCRA.com</t>
  </si>
  <si>
    <t>St. Johns</t>
  </si>
  <si>
    <t>City of St. Augustine</t>
  </si>
  <si>
    <t>City Ordinances 2000-45 and 2013-06</t>
  </si>
  <si>
    <t>St. Johns County Community Redevelopment Agency</t>
  </si>
  <si>
    <t>Joseph</t>
  </si>
  <si>
    <t>Cone</t>
  </si>
  <si>
    <t>500 San Sebastian View</t>
  </si>
  <si>
    <t>(904) 827-6898</t>
  </si>
  <si>
    <t>(904) 827-6899</t>
  </si>
  <si>
    <t>jcone@sjcfl.us</t>
  </si>
  <si>
    <t>www.sjcfl.us</t>
  </si>
  <si>
    <t>St. Johns County</t>
  </si>
  <si>
    <t>County Resolutions 2000-146, 2002-184, 2002-185, and 2002-208</t>
  </si>
  <si>
    <t>St. Petersburg Community Redevelopment Agency</t>
  </si>
  <si>
    <t>Rick D.</t>
  </si>
  <si>
    <t>Smith</t>
  </si>
  <si>
    <t>City of St. Petersburg</t>
  </si>
  <si>
    <t>P. O. Box 2842</t>
  </si>
  <si>
    <t>St. Petersburg</t>
  </si>
  <si>
    <t>(727) 893-7100</t>
  </si>
  <si>
    <t>(727) 892-5465</t>
  </si>
  <si>
    <t>rick.smith@stpete.org</t>
  </si>
  <si>
    <t>www.stpete.org/development/redevelopment.php#CRA</t>
  </si>
  <si>
    <t>County Resolutions 81-465 and 81-1401</t>
  </si>
  <si>
    <t>Starke Community Redevelopment Agency</t>
  </si>
  <si>
    <t>Ricky</t>
  </si>
  <si>
    <t>Thompson</t>
  </si>
  <si>
    <t>Starke</t>
  </si>
  <si>
    <t>(904) 964-5027</t>
  </si>
  <si>
    <t>(904) 964-3998</t>
  </si>
  <si>
    <t>rthompson@cityofstarke.org</t>
  </si>
  <si>
    <t>cityofstarke.org</t>
  </si>
  <si>
    <t>Bradford</t>
  </si>
  <si>
    <t>City of Starke</t>
  </si>
  <si>
    <t>City Ordinances 318-A and 2007-0505; Resolutions 2006-13 and 2006-19</t>
  </si>
  <si>
    <t>State Road 100 Corridor Community Redevelopment Agency</t>
  </si>
  <si>
    <t>Beau</t>
  </si>
  <si>
    <t>Falgout</t>
  </si>
  <si>
    <t>Interim City Manager</t>
  </si>
  <si>
    <t>160 Lake Avenue</t>
  </si>
  <si>
    <t>Palm Coast</t>
  </si>
  <si>
    <t>(386) 986-3702</t>
  </si>
  <si>
    <t>(386) 986-3703</t>
  </si>
  <si>
    <t>bfalgout@palmcoastgov.com</t>
  </si>
  <si>
    <t>www.palmcoastgov.com</t>
  </si>
  <si>
    <t>City of Palm Coast</t>
  </si>
  <si>
    <t>City Resolutions 2004-22, 2004-23, and 2004-31</t>
  </si>
  <si>
    <t>Tavares Greater Downtown TIF District</t>
  </si>
  <si>
    <t>Tweedie</t>
  </si>
  <si>
    <t>Director, Economic Development</t>
  </si>
  <si>
    <t>201 East Main Street</t>
  </si>
  <si>
    <t>(352) 742-6402</t>
  </si>
  <si>
    <t>(352) 742-6351</t>
  </si>
  <si>
    <t>btweedie@tavares.org</t>
  </si>
  <si>
    <t>www.tavares.org</t>
  </si>
  <si>
    <t>City of Tavares</t>
  </si>
  <si>
    <t>City Resolutions 95-09, 95-14, 2006-05, and 2006-06; City Ordinance 2006-24</t>
  </si>
  <si>
    <t>Titusville Community Redevelopment Agency</t>
  </si>
  <si>
    <t>Larese</t>
  </si>
  <si>
    <t>City of Titusville</t>
  </si>
  <si>
    <t>555 S. Washington</t>
  </si>
  <si>
    <t>Titusville</t>
  </si>
  <si>
    <t>(321) 567-3702</t>
  </si>
  <si>
    <t>(321) 383-5704</t>
  </si>
  <si>
    <t>scott.larese@titusville.com</t>
  </si>
  <si>
    <t>www.titusville.com</t>
  </si>
  <si>
    <t>City Ordinance 66-1982</t>
  </si>
  <si>
    <t>Town of Eatonville Community Redevelopment Agency</t>
  </si>
  <si>
    <t>James</t>
  </si>
  <si>
    <t>Benderson</t>
  </si>
  <si>
    <t>370 East Kennedy Boulevard</t>
  </si>
  <si>
    <t>Eatonville</t>
  </si>
  <si>
    <t>(407) 623-8900</t>
  </si>
  <si>
    <t>(407) 623-8919</t>
  </si>
  <si>
    <t>jbenderson@eatonvillecra.org</t>
  </si>
  <si>
    <t>www.eatonvillecra.org</t>
  </si>
  <si>
    <t>Town of Eatonville</t>
  </si>
  <si>
    <t>Town Ordinances 2003-4 and 2003-26; Resolution 97-23</t>
  </si>
  <si>
    <t>Town of Jupiter Community Redevelopment Agency</t>
  </si>
  <si>
    <t>Matt</t>
  </si>
  <si>
    <t>Benoit</t>
  </si>
  <si>
    <t>210 Military Trail</t>
  </si>
  <si>
    <t>Jupiter</t>
  </si>
  <si>
    <t>(561) 746-5134</t>
  </si>
  <si>
    <t>(561) 575-9730</t>
  </si>
  <si>
    <t>mattb@jupiter.fl.us</t>
  </si>
  <si>
    <t>www.jupiter.fl.us/120/Community-Redevelopment-Agency</t>
  </si>
  <si>
    <t>Town of Jupiter</t>
  </si>
  <si>
    <t>Town Ordinance 60-01; Resolution 98-01</t>
  </si>
  <si>
    <t>Town of Lake Placid Community Redevelopment Agency</t>
  </si>
  <si>
    <t>Eva Cooper</t>
  </si>
  <si>
    <t>Hapeman</t>
  </si>
  <si>
    <t>311 West Interlake Boulevard</t>
  </si>
  <si>
    <t>Lake Placid</t>
  </si>
  <si>
    <t>(863) 699-3747</t>
  </si>
  <si>
    <t>clerk@mylakeplacid.org</t>
  </si>
  <si>
    <t>Town of Lake Placid</t>
  </si>
  <si>
    <t>Town Ordinance 2017-760</t>
  </si>
  <si>
    <t>Town of Marineland Community Redevelopment Agency</t>
  </si>
  <si>
    <t>Leslie S.</t>
  </si>
  <si>
    <t>Babonis</t>
  </si>
  <si>
    <t>9507 Oceanshore Boulevard</t>
  </si>
  <si>
    <t>Marineland</t>
  </si>
  <si>
    <t>32080-8610</t>
  </si>
  <si>
    <t>(904) 461-4005</t>
  </si>
  <si>
    <t>(904) 461-4052</t>
  </si>
  <si>
    <t>mayor.marineland@gmail.com</t>
  </si>
  <si>
    <t>Town of Marineland</t>
  </si>
  <si>
    <t>City Ordinances 2000-002, 2002-01, and 2003-01</t>
  </si>
  <si>
    <t>U.S. 1 Corridor Community Redevelopment Agency</t>
  </si>
  <si>
    <t>City Resolutions 97-161 and 98-20</t>
  </si>
  <si>
    <t>U.S. Highway 17-92 Corridor Redevelopment Agency</t>
  </si>
  <si>
    <t>Tamsin</t>
  </si>
  <si>
    <t>Bell</t>
  </si>
  <si>
    <t>Seminole County BCC</t>
  </si>
  <si>
    <t>1055 AAA Drive</t>
  </si>
  <si>
    <t>Hethrow</t>
  </si>
  <si>
    <t>(407) 665-7135</t>
  </si>
  <si>
    <t>tbell@seminolecountyfl.gov</t>
  </si>
  <si>
    <t>apps.seminolecountyfl.gov/ecodev/redev</t>
  </si>
  <si>
    <t>Seminole County</t>
  </si>
  <si>
    <t>County Resolutions 97-R-130 and 98-R-180</t>
  </si>
  <si>
    <t>U.S. Highway 441 / 27 Community Redevelopment Agency</t>
  </si>
  <si>
    <t>Al.Minner@leesburgflorida.gov</t>
  </si>
  <si>
    <t>www.leesburgflorida.gov/government/departments/housing/us_441_27_community_redevelopment_agency.php</t>
  </si>
  <si>
    <t>City Ordinances 06-13 and 06-45</t>
  </si>
  <si>
    <t>Wauchula Community Redevelopment Agency</t>
  </si>
  <si>
    <t>Sandee</t>
  </si>
  <si>
    <t>Braxton</t>
  </si>
  <si>
    <t>126 South Seventh Avenue</t>
  </si>
  <si>
    <t>Wauchula</t>
  </si>
  <si>
    <t>33873-0818</t>
  </si>
  <si>
    <t>(863) 773-3131</t>
  </si>
  <si>
    <t>(863) 773-0773</t>
  </si>
  <si>
    <t>sbraxton@cityofwauchula.com</t>
  </si>
  <si>
    <t>www.cityofwauchula.com/Pages/WauchulaFL_Redevelopment/index</t>
  </si>
  <si>
    <t>City of Wauchula</t>
  </si>
  <si>
    <t>City Resolution 97-10</t>
  </si>
  <si>
    <t>West Palm Beach Community Redevelopment Agency</t>
  </si>
  <si>
    <t>wpb.org/cra</t>
  </si>
  <si>
    <t>City Resolutions 97-84 and 1907-85</t>
  </si>
  <si>
    <t>West Perrine Community Redevelopment Agency</t>
  </si>
  <si>
    <t>www.miamidade.gov/redevelopment/west-perrine.asp</t>
  </si>
  <si>
    <t>County Resolution R-212-05</t>
  </si>
  <si>
    <t>Westgate / Belvedere Homes Community Redevelopment Agency</t>
  </si>
  <si>
    <t>Ronald L.</t>
  </si>
  <si>
    <t>Daniels</t>
  </si>
  <si>
    <t>1280 N. Congress Avenue, Suite 215</t>
  </si>
  <si>
    <t>(561) 640-8181</t>
  </si>
  <si>
    <t>(561) 640-8180</t>
  </si>
  <si>
    <t>ssheppar@pbcgov.org</t>
  </si>
  <si>
    <t>www.WestgateCRA.org</t>
  </si>
  <si>
    <t>Palm Beach County</t>
  </si>
  <si>
    <t>County Ordinance 89-6</t>
  </si>
  <si>
    <t>Ed</t>
  </si>
  <si>
    <t>Wolf</t>
  </si>
  <si>
    <t>100 North Main Street</t>
  </si>
  <si>
    <t>Wildwood</t>
  </si>
  <si>
    <t>(352) 330-1330</t>
  </si>
  <si>
    <t>(352) 330-1338</t>
  </si>
  <si>
    <t>ewolf@wildwood-fl.gov</t>
  </si>
  <si>
    <t>www.wildwood-fl.gov/index.asp?Type=B_BASIC&amp;SEC=%7B242461F3-43C7-4181-A09A-258AB6E4AFB0%7D</t>
  </si>
  <si>
    <t>City of Wildwood</t>
  </si>
  <si>
    <t>City Ordinance 185; Resolution 389</t>
  </si>
  <si>
    <t>Williston Community Redevelopment Agency</t>
  </si>
  <si>
    <t>Lippmann</t>
  </si>
  <si>
    <t>Post Office Box 160</t>
  </si>
  <si>
    <t>Williston</t>
  </si>
  <si>
    <t>32696-0160</t>
  </si>
  <si>
    <t>(352) 528-3060</t>
  </si>
  <si>
    <t>(352) 528-2877</t>
  </si>
  <si>
    <t>Scott.Lippmann@ci.williston.fl.us</t>
  </si>
  <si>
    <t>www.willistonfl.org</t>
  </si>
  <si>
    <t>City of Williston</t>
  </si>
  <si>
    <t>City Ordinance 380; Resolutions 99-3 and 2002-14</t>
  </si>
  <si>
    <t>Winter Garden Community Redevelopment Agency</t>
  </si>
  <si>
    <t>Tanja</t>
  </si>
  <si>
    <t>Gerhartz</t>
  </si>
  <si>
    <t>300 West Plant Street</t>
  </si>
  <si>
    <t>Winter Garden</t>
  </si>
  <si>
    <t>(407) 656-4111</t>
  </si>
  <si>
    <t>(407) 656-4952</t>
  </si>
  <si>
    <t>tgerhartz@cwgdn.com</t>
  </si>
  <si>
    <t>www.cwgdn.com</t>
  </si>
  <si>
    <t>City of Winter Garden</t>
  </si>
  <si>
    <t>County Resolution 92-M-28; Interlocal Agreement Dated 8/16/1994</t>
  </si>
  <si>
    <t>Winter Park Community Redevelopment Agency</t>
  </si>
  <si>
    <t>Kyle</t>
  </si>
  <si>
    <t>Dudgeon</t>
  </si>
  <si>
    <t>401 Park Avenue South</t>
  </si>
  <si>
    <t>Winter Park</t>
  </si>
  <si>
    <t>(407) 599-3665</t>
  </si>
  <si>
    <t>(407) 599-3499</t>
  </si>
  <si>
    <t>kdudgeon@cityofwinterpark.org</t>
  </si>
  <si>
    <t>cityofwinterpark.org/departments/planning-community-dev</t>
  </si>
  <si>
    <t>City of Winter Park</t>
  </si>
  <si>
    <t>City Resolution 1528</t>
  </si>
  <si>
    <t>Zephyrhills Community Redevelopment Agency</t>
  </si>
  <si>
    <t>Gail K.</t>
  </si>
  <si>
    <t>Hamilton</t>
  </si>
  <si>
    <t>Zephyrhills City Hall</t>
  </si>
  <si>
    <t>5335 8th Street</t>
  </si>
  <si>
    <t>Zephyrhills</t>
  </si>
  <si>
    <t>(813) 780-0000</t>
  </si>
  <si>
    <t>(813) 780-0005</t>
  </si>
  <si>
    <t>ghamilton@ci.zephyrhills.fl.us</t>
  </si>
  <si>
    <t>www.ci.zephryhills.fl.us</t>
  </si>
  <si>
    <t>City of Zephyrhills</t>
  </si>
  <si>
    <t>City Resolution 437</t>
  </si>
  <si>
    <t>PROJECTS</t>
  </si>
  <si>
    <t>PROGRAMS</t>
  </si>
  <si>
    <t>S OR C</t>
  </si>
  <si>
    <t>Brownfields</t>
  </si>
  <si>
    <t>Code enforcement</t>
  </si>
  <si>
    <t>S</t>
  </si>
  <si>
    <t>Demolition</t>
  </si>
  <si>
    <t>Community policing</t>
  </si>
  <si>
    <t>C</t>
  </si>
  <si>
    <t>Housing 2 - General</t>
  </si>
  <si>
    <t>Historic preservation</t>
  </si>
  <si>
    <t>Cultural</t>
  </si>
  <si>
    <t>Low to moderate housing</t>
  </si>
  <si>
    <t>Events</t>
  </si>
  <si>
    <t>Parks and Recreation</t>
  </si>
  <si>
    <t>Housing</t>
  </si>
  <si>
    <t>Planning</t>
  </si>
  <si>
    <t>Service agreement</t>
  </si>
  <si>
    <t>Storefront grant</t>
  </si>
  <si>
    <t>Water</t>
  </si>
  <si>
    <t>Streetscape</t>
  </si>
  <si>
    <t>Transporation and trails</t>
  </si>
  <si>
    <t>Public Art</t>
  </si>
  <si>
    <t>Land purchase</t>
  </si>
  <si>
    <t>Sum of AMOUNT</t>
  </si>
  <si>
    <t>Column Labels</t>
  </si>
  <si>
    <t>Count of Started (S) Completed (C)</t>
  </si>
  <si>
    <t>Row Labels</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</si>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</sst>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quot;$&quot;#,##0.00"/>
  </numFmts>
  <fonts count="14">
    <font>
      <sz val="11"/>
      <color theme="1"/>
      <name val="Calibri"/>
      <family val="2"/>
      <scheme val="minor"/>
    </font>
    <font>
      <sz val="11"/>
      <color theme="1"/>
      <name val="Calibri"/>
      <family val="2"/>
      <scheme val="minor"/>
    </font>
    <font>
      <b/>
      <sz val="15"/>
      <color theme="3"/>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4"/>
      <name val="Calibri"/>
      <family val="2"/>
      <scheme val="minor"/>
    </font>
    <font>
      <sz val="11"/>
      <color theme="0"/>
      <name val="Calibri"/>
      <family val="2"/>
      <scheme val="minor"/>
    </font>
    <font>
      <sz val="9"/>
      <color indexed="81"/>
      <name val="Tahoma"/>
      <family val="2"/>
    </font>
    <font>
      <b/>
      <sz val="9"/>
      <color indexed="81"/>
      <name val="Tahoma"/>
      <family val="2"/>
    </font>
    <font>
      <i/>
      <sz val="11"/>
      <color theme="1"/>
      <name val="Calibri"/>
      <family val="2"/>
      <scheme val="minor"/>
    </font>
    <font>
      <b/>
      <sz val="18"/>
      <color theme="1"/>
      <name val="Calibri"/>
      <family val="2"/>
      <scheme val="minor"/>
    </font>
    <font>
      <b/>
      <sz val="14"/>
      <color theme="1"/>
      <name val="Calibri"/>
      <family val="2"/>
      <scheme val="minor"/>
    </font>
    <font>
      <u/>
      <sz val="11"/>
      <color theme="10"/>
      <name val="Calibri"/>
      <family val="2"/>
      <scheme val="minor"/>
    </font>
  </fonts>
  <fills count="8">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B4C6E7"/>
        <bgColor indexed="64"/>
      </patternFill>
    </fill>
  </fills>
  <borders count="18">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bottom style="thick">
        <color rgb="FFC00000"/>
      </bottom>
      <diagonal/>
    </border>
    <border>
      <left style="mediumDashed">
        <color rgb="FFFF0000"/>
      </left>
      <right style="mediumDashed">
        <color rgb="FFFF0000"/>
      </right>
      <top style="mediumDashed">
        <color rgb="FFFF0000"/>
      </top>
      <bottom style="mediumDashed">
        <color rgb="FFFF0000"/>
      </bottom>
      <diagonal/>
    </border>
  </borders>
  <cellStyleXfs count="5">
    <xf numFmtId="0" fontId="0" fillId="0" borderId="0"/>
    <xf numFmtId="44" fontId="1" fillId="0" borderId="0" applyFont="0" applyFill="0" applyBorder="0" applyAlignment="0" applyProtection="0"/>
    <xf numFmtId="0" fontId="2" fillId="0" borderId="1" applyNumberFormat="0" applyFill="0" applyAlignment="0" applyProtection="0"/>
    <xf numFmtId="9" fontId="1" fillId="0" borderId="0" applyFont="0" applyFill="0" applyBorder="0" applyAlignment="0" applyProtection="0"/>
    <xf numFmtId="0" fontId="13" fillId="0" borderId="0" applyNumberFormat="0" applyFill="0" applyBorder="0" applyAlignment="0" applyProtection="0"/>
  </cellStyleXfs>
  <cellXfs count="105">
    <xf numFmtId="0" fontId="0" fillId="0" borderId="0" xfId="0"/>
    <xf numFmtId="14" fontId="0" fillId="0" borderId="0" xfId="0" applyNumberFormat="1"/>
    <xf numFmtId="0" fontId="5" fillId="0" borderId="0" xfId="0" applyFont="1" applyFill="1" applyBorder="1"/>
    <xf numFmtId="1" fontId="0" fillId="0" borderId="0" xfId="0" applyNumberFormat="1"/>
    <xf numFmtId="0" fontId="3" fillId="2" borderId="9" xfId="0" applyFont="1" applyFill="1" applyBorder="1" applyAlignment="1">
      <alignment horizontal="center"/>
    </xf>
    <xf numFmtId="0" fontId="5" fillId="0" borderId="9" xfId="0" applyFont="1" applyFill="1" applyBorder="1"/>
    <xf numFmtId="0" fontId="5" fillId="0" borderId="11" xfId="0" applyFont="1" applyFill="1" applyBorder="1"/>
    <xf numFmtId="0" fontId="3" fillId="2" borderId="0" xfId="0" applyFont="1" applyFill="1" applyBorder="1" applyAlignment="1">
      <alignment horizontal="center"/>
    </xf>
    <xf numFmtId="0" fontId="5" fillId="0" borderId="13" xfId="0" applyFont="1" applyFill="1" applyBorder="1"/>
    <xf numFmtId="44" fontId="5" fillId="0" borderId="0" xfId="1" applyNumberFormat="1" applyFont="1" applyFill="1" applyBorder="1" applyAlignment="1">
      <alignment horizontal="center"/>
    </xf>
    <xf numFmtId="0" fontId="6" fillId="0" borderId="0" xfId="0" applyFont="1" applyFill="1" applyBorder="1" applyAlignment="1">
      <alignment horizontal="center"/>
    </xf>
    <xf numFmtId="0" fontId="3" fillId="0" borderId="0" xfId="0" applyFont="1" applyFill="1" applyBorder="1" applyAlignment="1">
      <alignment horizontal="center"/>
    </xf>
    <xf numFmtId="0" fontId="0" fillId="0" borderId="0" xfId="0" applyFill="1" applyBorder="1" applyAlignment="1">
      <alignment horizontal="right"/>
    </xf>
    <xf numFmtId="1" fontId="0" fillId="0" borderId="0" xfId="0" applyNumberFormat="1" applyFill="1" applyBorder="1" applyAlignment="1">
      <alignment horizontal="right"/>
    </xf>
    <xf numFmtId="49" fontId="0" fillId="0" borderId="0" xfId="0" applyNumberFormat="1" applyFill="1" applyBorder="1" applyAlignment="1">
      <alignment horizontal="right"/>
    </xf>
    <xf numFmtId="164" fontId="0" fillId="0" borderId="0" xfId="0" applyNumberFormat="1" applyFill="1" applyBorder="1" applyAlignment="1">
      <alignment horizontal="right"/>
    </xf>
    <xf numFmtId="44" fontId="0" fillId="0" borderId="0" xfId="0" applyNumberFormat="1" applyFill="1" applyBorder="1" applyAlignment="1">
      <alignment horizontal="right"/>
    </xf>
    <xf numFmtId="0" fontId="0" fillId="0" borderId="0" xfId="0" applyFill="1" applyAlignment="1">
      <alignment horizontal="right"/>
    </xf>
    <xf numFmtId="44" fontId="5" fillId="0" borderId="0" xfId="0" applyNumberFormat="1" applyFont="1" applyFill="1" applyBorder="1" applyAlignment="1">
      <alignment horizontal="right"/>
    </xf>
    <xf numFmtId="0" fontId="5" fillId="0" borderId="0" xfId="0" applyFont="1" applyFill="1" applyAlignment="1">
      <alignment horizontal="right"/>
    </xf>
    <xf numFmtId="0" fontId="3" fillId="2" borderId="6" xfId="0" applyFont="1" applyFill="1" applyBorder="1" applyAlignment="1">
      <alignment horizontal="center"/>
    </xf>
    <xf numFmtId="0" fontId="3" fillId="2" borderId="7" xfId="0" applyFont="1" applyFill="1" applyBorder="1" applyAlignment="1">
      <alignment horizontal="center"/>
    </xf>
    <xf numFmtId="0" fontId="0" fillId="0" borderId="9" xfId="0" applyFill="1" applyBorder="1" applyAlignment="1">
      <alignment horizontal="right"/>
    </xf>
    <xf numFmtId="0" fontId="0" fillId="0" borderId="9" xfId="0" applyNumberFormat="1" applyFill="1" applyBorder="1" applyAlignment="1">
      <alignment horizontal="right"/>
    </xf>
    <xf numFmtId="0" fontId="0" fillId="0" borderId="11" xfId="0" applyFill="1" applyBorder="1" applyAlignment="1">
      <alignment horizontal="right"/>
    </xf>
    <xf numFmtId="164" fontId="0" fillId="0" borderId="0" xfId="0" applyNumberFormat="1" applyBorder="1" applyAlignment="1">
      <alignment horizontal="center"/>
    </xf>
    <xf numFmtId="0" fontId="3" fillId="0" borderId="8" xfId="0" applyFont="1" applyFill="1" applyBorder="1" applyAlignment="1">
      <alignment horizontal="center"/>
    </xf>
    <xf numFmtId="0" fontId="0" fillId="0" borderId="0" xfId="0" applyBorder="1" applyAlignment="1">
      <alignment horizontal="center"/>
    </xf>
    <xf numFmtId="0" fontId="0" fillId="0" borderId="0" xfId="0" applyBorder="1"/>
    <xf numFmtId="164" fontId="0" fillId="0" borderId="13" xfId="0" applyNumberFormat="1" applyBorder="1" applyAlignment="1">
      <alignment horizontal="center"/>
    </xf>
    <xf numFmtId="164" fontId="0" fillId="0" borderId="0" xfId="0" applyNumberFormat="1" applyBorder="1" applyAlignment="1">
      <alignment horizontal="center" vertical="center"/>
    </xf>
    <xf numFmtId="0" fontId="5" fillId="0" borderId="0" xfId="0" applyFont="1" applyFill="1" applyBorder="1" applyAlignment="1">
      <alignment horizontal="left" vertical="top" wrapText="1"/>
    </xf>
    <xf numFmtId="44" fontId="0" fillId="2" borderId="0" xfId="1" applyFont="1" applyFill="1" applyBorder="1"/>
    <xf numFmtId="164" fontId="0" fillId="2" borderId="0" xfId="0" applyNumberFormat="1" applyFill="1" applyBorder="1" applyAlignment="1">
      <alignment horizontal="center"/>
    </xf>
    <xf numFmtId="0" fontId="5" fillId="2" borderId="0" xfId="0" applyFont="1" applyFill="1" applyBorder="1"/>
    <xf numFmtId="0" fontId="7" fillId="2" borderId="0" xfId="0" applyFont="1" applyFill="1" applyBorder="1"/>
    <xf numFmtId="164" fontId="7" fillId="2" borderId="0" xfId="0" applyNumberFormat="1" applyFont="1" applyFill="1" applyBorder="1" applyAlignment="1">
      <alignment horizontal="center"/>
    </xf>
    <xf numFmtId="44" fontId="7" fillId="2" borderId="0" xfId="1" applyFont="1" applyFill="1" applyBorder="1"/>
    <xf numFmtId="0" fontId="0" fillId="0" borderId="0" xfId="0" pivotButton="1"/>
    <xf numFmtId="165" fontId="0" fillId="0" borderId="0" xfId="0" applyNumberFormat="1"/>
    <xf numFmtId="0" fontId="5" fillId="6" borderId="13" xfId="0" applyFont="1" applyFill="1" applyBorder="1"/>
    <xf numFmtId="44" fontId="0" fillId="6" borderId="12" xfId="0" applyNumberFormat="1" applyFill="1" applyBorder="1" applyAlignment="1">
      <alignment horizontal="right"/>
    </xf>
    <xf numFmtId="0" fontId="0" fillId="0" borderId="0" xfId="0" applyNumberFormat="1"/>
    <xf numFmtId="0" fontId="0" fillId="0" borderId="0" xfId="0" pivotButton="1" applyAlignment="1">
      <alignment wrapText="1"/>
    </xf>
    <xf numFmtId="0" fontId="0" fillId="0" borderId="0" xfId="0" applyAlignment="1">
      <alignment wrapText="1"/>
    </xf>
    <xf numFmtId="0" fontId="4" fillId="0" borderId="16" xfId="0" applyFont="1" applyBorder="1" applyAlignment="1">
      <alignment horizontal="center" vertical="center" wrapText="1"/>
    </xf>
    <xf numFmtId="0" fontId="4" fillId="0" borderId="16" xfId="0" applyFont="1" applyBorder="1" applyAlignment="1">
      <alignment horizontal="center" vertical="center"/>
    </xf>
    <xf numFmtId="0" fontId="10" fillId="0" borderId="0" xfId="0" applyFont="1"/>
    <xf numFmtId="44" fontId="0" fillId="4" borderId="0" xfId="1" applyFont="1" applyFill="1" applyBorder="1" applyAlignment="1" applyProtection="1">
      <alignment horizontal="center"/>
      <protection locked="0"/>
    </xf>
    <xf numFmtId="44" fontId="1" fillId="4" borderId="0" xfId="1" applyFont="1" applyFill="1" applyBorder="1" applyProtection="1">
      <protection locked="0"/>
    </xf>
    <xf numFmtId="9" fontId="0" fillId="4" borderId="0" xfId="3" applyFont="1" applyFill="1" applyBorder="1" applyProtection="1">
      <protection locked="0"/>
    </xf>
    <xf numFmtId="44" fontId="0" fillId="4" borderId="0" xfId="1" applyFont="1" applyFill="1" applyBorder="1" applyProtection="1">
      <protection locked="0"/>
    </xf>
    <xf numFmtId="44" fontId="1" fillId="4" borderId="13" xfId="1" applyFont="1" applyFill="1" applyBorder="1" applyProtection="1">
      <protection locked="0"/>
    </xf>
    <xf numFmtId="44" fontId="1" fillId="7" borderId="0" xfId="1" applyFont="1" applyFill="1" applyBorder="1" applyProtection="1"/>
    <xf numFmtId="44" fontId="0" fillId="7" borderId="0" xfId="1" applyFont="1" applyFill="1" applyBorder="1" applyAlignment="1" applyProtection="1">
      <alignment vertical="center"/>
    </xf>
    <xf numFmtId="9" fontId="0" fillId="7" borderId="0" xfId="3" applyFont="1" applyFill="1" applyBorder="1" applyAlignment="1" applyProtection="1">
      <alignment horizontal="right"/>
    </xf>
    <xf numFmtId="44" fontId="0" fillId="0" borderId="0" xfId="1" applyFont="1" applyBorder="1" applyProtection="1"/>
    <xf numFmtId="0" fontId="0" fillId="4" borderId="0" xfId="0" applyFont="1" applyFill="1" applyBorder="1" applyProtection="1">
      <protection locked="0"/>
    </xf>
    <xf numFmtId="44" fontId="0" fillId="4" borderId="10" xfId="1" applyNumberFormat="1" applyFont="1" applyFill="1" applyBorder="1" applyAlignment="1" applyProtection="1">
      <alignment horizontal="center"/>
      <protection locked="0"/>
    </xf>
    <xf numFmtId="0" fontId="11" fillId="0" borderId="0" xfId="0" applyFont="1" applyAlignment="1">
      <alignment wrapText="1"/>
    </xf>
    <xf numFmtId="0" fontId="11" fillId="0" borderId="17" xfId="0" applyFont="1" applyBorder="1" applyAlignment="1">
      <alignment wrapText="1"/>
    </xf>
    <xf numFmtId="0" fontId="0" fillId="0" borderId="0" xfId="0" applyAlignment="1">
      <alignment vertical="center"/>
    </xf>
    <xf numFmtId="0" fontId="2" fillId="0" borderId="6" xfId="2" applyFill="1" applyBorder="1" applyAlignment="1">
      <alignment horizontal="center"/>
    </xf>
    <xf numFmtId="0" fontId="2" fillId="0" borderId="0" xfId="2" applyFill="1" applyBorder="1" applyAlignment="1">
      <alignment horizontal="center"/>
    </xf>
    <xf numFmtId="0" fontId="0" fillId="4" borderId="0" xfId="0" applyFont="1" applyFill="1" applyBorder="1" applyAlignment="1" applyProtection="1">
      <alignment horizontal="center"/>
      <protection locked="0"/>
    </xf>
    <xf numFmtId="0" fontId="0" fillId="0" borderId="0" xfId="0" applyAlignment="1">
      <alignment horizontal="left"/>
    </xf>
    <xf numFmtId="0" fontId="0" fillId="5" borderId="15" xfId="0" applyFill="1" applyBorder="1" applyAlignment="1">
      <alignment horizontal="center"/>
    </xf>
    <xf numFmtId="0" fontId="0" fillId="5" borderId="14" xfId="0" applyFill="1" applyBorder="1" applyAlignment="1">
      <alignment horizontal="center"/>
    </xf>
    <xf numFmtId="164" fontId="0" fillId="5" borderId="15" xfId="0" applyNumberFormat="1" applyFill="1" applyBorder="1" applyAlignment="1">
      <alignment horizontal="center"/>
    </xf>
    <xf numFmtId="164" fontId="0" fillId="5" borderId="14" xfId="0" applyNumberFormat="1" applyFill="1" applyBorder="1" applyAlignment="1">
      <alignment horizontal="center"/>
    </xf>
    <xf numFmtId="0" fontId="2" fillId="0" borderId="0" xfId="2" applyFill="1" applyBorder="1" applyAlignment="1">
      <alignment horizontal="center"/>
    </xf>
    <xf numFmtId="0" fontId="2" fillId="0" borderId="1" xfId="2" applyAlignment="1">
      <alignment horizontal="center"/>
    </xf>
    <xf numFmtId="0" fontId="0" fillId="4" borderId="0" xfId="0" applyFont="1" applyFill="1" applyBorder="1" applyAlignment="1" applyProtection="1">
      <alignment horizontal="center"/>
      <protection locked="0"/>
    </xf>
    <xf numFmtId="0" fontId="2" fillId="0" borderId="6" xfId="2" applyFill="1" applyBorder="1" applyAlignment="1">
      <alignment horizontal="center"/>
    </xf>
    <xf numFmtId="1" fontId="0" fillId="5" borderId="15" xfId="0" applyNumberFormat="1" applyFill="1" applyBorder="1" applyAlignment="1">
      <alignment horizontal="center"/>
    </xf>
    <xf numFmtId="1" fontId="0" fillId="5" borderId="14" xfId="0" applyNumberFormat="1" applyFill="1" applyBorder="1" applyAlignment="1">
      <alignment horizontal="center"/>
    </xf>
    <xf numFmtId="0" fontId="0" fillId="5" borderId="15" xfId="0" applyNumberFormat="1" applyFill="1" applyBorder="1" applyAlignment="1" applyProtection="1">
      <alignment horizontal="center"/>
      <protection locked="0"/>
    </xf>
    <xf numFmtId="0" fontId="0" fillId="5" borderId="14" xfId="0" applyNumberFormat="1" applyFill="1" applyBorder="1" applyAlignment="1" applyProtection="1">
      <alignment horizontal="center"/>
      <protection locked="0"/>
    </xf>
    <xf numFmtId="0" fontId="13" fillId="5" borderId="15" xfId="4" applyFill="1" applyBorder="1" applyAlignment="1">
      <alignment horizontal="center"/>
    </xf>
    <xf numFmtId="0" fontId="13" fillId="5" borderId="14" xfId="4" applyFill="1" applyBorder="1" applyAlignment="1">
      <alignment horizontal="center"/>
    </xf>
    <xf numFmtId="0" fontId="0" fillId="3" borderId="2" xfId="0" applyFill="1" applyBorder="1" applyAlignment="1">
      <alignment horizontal="center" shrinkToFit="1"/>
    </xf>
    <xf numFmtId="0" fontId="0" fillId="0" borderId="0" xfId="0" applyAlignment="1">
      <alignment horizontal="left" vertical="top" wrapText="1"/>
    </xf>
    <xf numFmtId="0" fontId="0" fillId="0" borderId="0" xfId="0" applyAlignment="1">
      <alignment horizontal="left"/>
    </xf>
    <xf numFmtId="0" fontId="0" fillId="0" borderId="6" xfId="0" applyBorder="1" applyAlignment="1">
      <alignment horizontal="right"/>
    </xf>
    <xf numFmtId="44" fontId="0" fillId="3" borderId="3" xfId="0" applyNumberFormat="1" applyFill="1" applyBorder="1" applyAlignment="1">
      <alignment horizontal="right"/>
    </xf>
    <xf numFmtId="44" fontId="0" fillId="3" borderId="4" xfId="0" applyNumberFormat="1" applyFill="1" applyBorder="1" applyAlignment="1">
      <alignment horizontal="right"/>
    </xf>
    <xf numFmtId="44" fontId="0" fillId="3" borderId="5" xfId="0" applyNumberFormat="1" applyFill="1" applyBorder="1" applyAlignment="1">
      <alignment horizontal="right"/>
    </xf>
    <xf numFmtId="44" fontId="0" fillId="3" borderId="2" xfId="0" applyNumberFormat="1" applyFill="1" applyBorder="1" applyAlignment="1">
      <alignment horizontal="center"/>
    </xf>
    <xf numFmtId="0" fontId="0" fillId="0" borderId="10" xfId="0" applyBorder="1" applyAlignment="1">
      <alignment horizontal="left"/>
    </xf>
    <xf numFmtId="44" fontId="0" fillId="3" borderId="3" xfId="0" applyNumberFormat="1" applyFill="1" applyBorder="1" applyAlignment="1">
      <alignment horizontal="center"/>
    </xf>
    <xf numFmtId="44" fontId="0" fillId="3" borderId="4" xfId="0" applyNumberFormat="1" applyFill="1" applyBorder="1" applyAlignment="1">
      <alignment horizontal="center"/>
    </xf>
    <xf numFmtId="44" fontId="0" fillId="3" borderId="5" xfId="0" applyNumberFormat="1" applyFill="1" applyBorder="1" applyAlignment="1">
      <alignment horizontal="center"/>
    </xf>
    <xf numFmtId="44" fontId="0" fillId="3" borderId="2" xfId="0" applyNumberFormat="1" applyFill="1" applyBorder="1" applyAlignment="1">
      <alignment horizontal="right"/>
    </xf>
    <xf numFmtId="0" fontId="0" fillId="3" borderId="2" xfId="0" applyFill="1" applyBorder="1" applyAlignment="1">
      <alignment horizontal="right"/>
    </xf>
    <xf numFmtId="0" fontId="0" fillId="3" borderId="2" xfId="0" applyFill="1" applyBorder="1" applyAlignment="1">
      <alignment horizontal="center"/>
    </xf>
    <xf numFmtId="44" fontId="0" fillId="3" borderId="2" xfId="1" applyFont="1" applyFill="1" applyBorder="1" applyAlignment="1">
      <alignment horizontal="center"/>
    </xf>
    <xf numFmtId="164" fontId="0" fillId="3" borderId="2" xfId="0" applyNumberFormat="1" applyFill="1" applyBorder="1" applyAlignment="1">
      <alignment horizontal="center" shrinkToFit="1"/>
    </xf>
    <xf numFmtId="0" fontId="12" fillId="0" borderId="0" xfId="0" applyFont="1" applyAlignment="1">
      <alignment horizontal="center" vertical="center"/>
    </xf>
    <xf numFmtId="0" fontId="0" fillId="0" borderId="4" xfId="0" applyBorder="1" applyAlignment="1">
      <alignment horizontal="right"/>
    </xf>
    <xf numFmtId="0" fontId="5" fillId="0" borderId="0" xfId="0" applyFont="1" applyFill="1" applyAlignment="1">
      <alignment horizontal="left"/>
    </xf>
    <xf numFmtId="49" fontId="0" fillId="3" borderId="2" xfId="0" applyNumberFormat="1" applyFill="1" applyBorder="1" applyAlignment="1">
      <alignment horizontal="center" shrinkToFit="1"/>
    </xf>
    <xf numFmtId="0" fontId="5" fillId="0" borderId="0" xfId="0" applyFont="1" applyFill="1" applyBorder="1" applyAlignment="1">
      <alignment horizontal="left"/>
    </xf>
    <xf numFmtId="0" fontId="0" fillId="0" borderId="2" xfId="0" applyBorder="1" applyAlignment="1">
      <alignment horizontal="center"/>
    </xf>
    <xf numFmtId="0" fontId="4" fillId="3" borderId="2" xfId="0" applyFont="1" applyFill="1" applyBorder="1" applyAlignment="1">
      <alignment horizontal="center"/>
    </xf>
    <xf numFmtId="0" fontId="0" fillId="0" borderId="0" xfId="0" applyAlignment="1">
      <alignment horizontal="center"/>
    </xf>
  </cellXfs>
  <cellStyles count="5">
    <cellStyle name="Currency" xfId="1" builtinId="4"/>
    <cellStyle name="Heading 1" xfId="2" builtinId="16"/>
    <cellStyle name="Hyperlink" xfId="4" builtinId="8"/>
    <cellStyle name="Normal" xfId="0" builtinId="0"/>
    <cellStyle name="Percent" xfId="3" builtinId="5"/>
  </cellStyles>
  <dxfs count="19">
    <dxf>
      <numFmt numFmtId="19" formatCode="m/d/yyyy"/>
    </dxf>
    <dxf>
      <numFmt numFmtId="19" formatCode="m/d/yyyy"/>
    </dxf>
    <dxf>
      <numFmt numFmtId="1" formatCode="0"/>
    </dxf>
    <dxf>
      <font>
        <b val="0"/>
        <i val="0"/>
        <strike val="0"/>
        <condense val="0"/>
        <extend val="0"/>
        <outline val="0"/>
        <shadow val="0"/>
        <u val="none"/>
        <vertAlign val="baseline"/>
        <sz val="11"/>
        <color theme="1"/>
        <name val="Calibri"/>
        <scheme val="minor"/>
      </font>
    </dxf>
    <dxf>
      <numFmt numFmtId="164" formatCode="[$-F800]dddd\,\ mmmm\ dd\,\ yyyy"/>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0"/>
        <name val="Calibri"/>
        <scheme val="minor"/>
      </font>
      <fill>
        <patternFill patternType="solid">
          <fgColor indexed="64"/>
          <bgColor theme="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theme="5" tint="-0.249977111117893"/>
        <name val="Calibri"/>
        <scheme val="minor"/>
      </font>
      <fill>
        <patternFill patternType="none">
          <fgColor indexed="64"/>
          <bgColor indexed="65"/>
        </patternFill>
      </fill>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protection locked="0" hidden="0"/>
    </dxf>
    <dxf>
      <border outline="0">
        <left style="thin">
          <color indexed="64"/>
        </left>
        <right style="thin">
          <color indexed="64"/>
        </right>
        <bottom style="thin">
          <color indexed="64"/>
        </bottom>
      </border>
    </dxf>
    <dxf>
      <protection locked="0" hidden="0"/>
    </dxf>
    <dxf>
      <font>
        <b/>
        <i val="0"/>
        <strike val="0"/>
        <condense val="0"/>
        <extend val="0"/>
        <outline val="0"/>
        <shadow val="0"/>
        <u val="none"/>
        <vertAlign val="baseline"/>
        <sz val="11"/>
        <color theme="0"/>
        <name val="Calibri"/>
        <scheme val="minor"/>
      </font>
      <fill>
        <patternFill patternType="solid">
          <fgColor indexed="64"/>
          <bgColor theme="1"/>
        </patternFill>
      </fill>
      <alignment horizontal="center" vertical="bottom" textRotation="0" wrapText="0" indent="0" justifyLastLine="0" shrinkToFit="0" readingOrder="0"/>
    </dxf>
    <dxf>
      <alignment horizontal="center"/>
    </dxf>
    <dxf>
      <alignment horizontal="center"/>
    </dxf>
    <dxf>
      <alignment wrapText="1"/>
    </dxf>
    <dxf>
      <alignment wrapText="1"/>
    </dxf>
  </dxfs>
  <tableStyles count="0" defaultTableStyle="TableStyleMedium2" defaultPivotStyle="PivotStyleLight16"/>
  <colors>
    <mruColors>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[Annual CRA Annual Report Worksheet.xlsx]charts!Projects Pivot</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ACTIVITIES SUMMARY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2"/>
          </a:solidFill>
          <a:ln>
            <a:noFill/>
          </a:ln>
          <a:effectLst/>
        </c:spPr>
        <c:marker>
          <c:symbol val="none"/>
        </c:marker>
      </c:pivotFmt>
      <c:pivotFmt>
        <c:idx val="1"/>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4"/>
          </a:solidFill>
          <a:ln>
            <a:noFill/>
          </a:ln>
          <a:effectLst/>
        </c:spPr>
        <c:dLbl>
          <c:idx val="0"/>
          <c:layout>
            <c:manualLayout>
              <c:x val="0"/>
              <c:y val="-4.166666666666658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charts!$B$1:$B$2</c:f>
              <c:strCache>
                <c:ptCount val="1"/>
                <c:pt idx="0">
                  <c:v>Grand Total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charts!$A$3</c:f>
              <c:strCache>
                <c:ptCount val="1"/>
                <c:pt idx="0">
                  <c:v>Grand Total</c:v>
                </c:pt>
              </c:strCache>
            </c:strRef>
          </c:cat>
          <c:val>
            <c:numRef>
              <c:f>charts!$B$3</c:f>
              <c:numCache>
                <c:formatCode>"$"#,##0.00</c:formatCode>
                <c:ptCount val="1"/>
              </c:numCache>
            </c:numRef>
          </c:val>
          <c:extLst>
            <c:ext xmlns:c16="http://schemas.microsoft.com/office/drawing/2014/chart" uri="{C3380CC4-5D6E-409C-BE32-E72D297353CC}">
              <c16:uniqueId val="{00000000-D5E4-458B-9710-233BD0C67E46}"/>
            </c:ext>
          </c:extLst>
        </c:ser>
        <c:dLbls>
          <c:showLegendKey val="0"/>
          <c:showVal val="0"/>
          <c:showCatName val="0"/>
          <c:showSerName val="0"/>
          <c:showPercent val="0"/>
          <c:showBubbleSize val="0"/>
        </c:dLbls>
        <c:gapWidth val="219"/>
        <c:overlap val="-27"/>
        <c:axId val="881130792"/>
        <c:axId val="881131184"/>
      </c:barChart>
      <c:catAx>
        <c:axId val="881130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1131184"/>
        <c:crosses val="autoZero"/>
        <c:auto val="1"/>
        <c:lblAlgn val="ctr"/>
        <c:lblOffset val="100"/>
        <c:noMultiLvlLbl val="0"/>
      </c:catAx>
      <c:valAx>
        <c:axId val="88113118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113079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[Annual CRA Annual Report Worksheet.xlsx]charts!COMPLETED ACTIVITIES</c:name>
    <c:fmtId val="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COMPLETED (C) ACTIVITIES BY COUNT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
        <c:spPr>
          <a:solidFill>
            <a:schemeClr val="accent2"/>
          </a:solidFill>
          <a:ln w="19050">
            <a:solidFill>
              <a:schemeClr val="lt1"/>
            </a:solidFill>
          </a:ln>
          <a:effectLst/>
        </c:spPr>
        <c:dLbl>
          <c:idx val="0"/>
          <c:layout>
            <c:manualLayout>
              <c:x val="0.33333333333333331"/>
              <c:y val="-1.3888888888888888E-2"/>
            </c:manualLayout>
          </c:layout>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24853174603174602"/>
                  <c:h val="0.16808398950131237"/>
                </c:manualLayout>
              </c15:layout>
            </c:ext>
          </c:extLst>
        </c:dLbl>
      </c:pivotFmt>
      <c:pivotFmt>
        <c:idx val="2"/>
        <c:spPr>
          <a:solidFill>
            <a:schemeClr val="accent1"/>
          </a:solidFill>
          <a:ln w="19050">
            <a:solidFill>
              <a:schemeClr val="lt1"/>
            </a:solidFill>
          </a:ln>
          <a:effectLst/>
        </c:spPr>
        <c:dLbl>
          <c:idx val="0"/>
          <c:layout>
            <c:manualLayout>
              <c:x val="6.3492063492063489E-2"/>
              <c:y val="-7.8703703703703706E-2"/>
            </c:manualLayout>
          </c:layout>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3"/>
        <c:spPr>
          <a:solidFill>
            <a:schemeClr val="accent3"/>
          </a:solidFill>
          <a:ln w="19050">
            <a:solidFill>
              <a:schemeClr val="lt1"/>
            </a:solidFill>
          </a:ln>
          <a:effectLst/>
        </c:spPr>
        <c:dLbl>
          <c:idx val="0"/>
          <c:layout>
            <c:manualLayout>
              <c:x val="2.1825240594925636E-2"/>
              <c:y val="-8.7962962962962965E-2"/>
            </c:manualLayout>
          </c:layout>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25602737157855265"/>
                  <c:h val="0.16808398950131237"/>
                </c:manualLayout>
              </c15:layout>
            </c:ext>
          </c:extLst>
        </c:dLbl>
      </c:pivotFmt>
      <c:pivotFmt>
        <c:idx val="4"/>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19050">
            <a:solidFill>
              <a:schemeClr val="lt1"/>
            </a:solidFill>
          </a:ln>
          <a:effectLst/>
        </c:spPr>
      </c:pivotFmt>
    </c:pivotFmts>
    <c:plotArea>
      <c:layout/>
      <c:pieChart>
        <c:varyColors val="1"/>
        <c:ser>
          <c:idx val="0"/>
          <c:order val="0"/>
          <c:tx>
            <c:strRef>
              <c:f>charts!$G$1:$G$2</c:f>
              <c:strCache>
                <c:ptCount val="1"/>
                <c:pt idx="0">
                  <c:v>Grand 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E7A-43A7-8B55-FA202BEFADE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E7A-43A7-8B55-FA202BEFADE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E7A-43A7-8B55-FA202BEFADE8}"/>
              </c:ext>
            </c:extLst>
          </c:dPt>
          <c:cat>
            <c:strRef>
              <c:f>charts!$F$3</c:f>
              <c:strCache>
                <c:ptCount val="1"/>
                <c:pt idx="0">
                  <c:v>Grand Total</c:v>
                </c:pt>
              </c:strCache>
            </c:strRef>
          </c:cat>
          <c:val>
            <c:numRef>
              <c:f>charts!$G$3</c:f>
              <c:numCache>
                <c:formatCode>General</c:formatCode>
                <c:ptCount val="1"/>
              </c:numCache>
            </c:numRef>
          </c:val>
          <c:extLst>
            <c:ext xmlns:c16="http://schemas.microsoft.com/office/drawing/2014/chart" uri="{C3380CC4-5D6E-409C-BE32-E72D297353CC}">
              <c16:uniqueId val="{00000006-FE7A-43A7-8B55-FA202BEFADE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oddHeader>&amp;C&amp;"-,Bold"&amp;16Community Redevelopment Agency Annual Report</c:oddHeader>
    </c:headerFooter>
    <c:pageMargins b="0.75" l="0.7" r="0.7" t="0.75" header="0.3" footer="0.3"/>
    <c:pageSetup orientation="portrait"/>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[Annual CRA Annual Report Worksheet.xlsx]charts!PivotTable3</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STARTED</a:t>
            </a:r>
            <a:r>
              <a:rPr lang="en-US" sz="1200" baseline="0"/>
              <a:t> (S) ACTIVITIES BY COUNT</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6"/>
          </a:solidFill>
          <a:ln>
            <a:noFill/>
          </a:ln>
          <a:effectLst/>
        </c:spPr>
        <c:marker>
          <c:symbol val="none"/>
        </c:marker>
      </c:pivotFmt>
      <c:pivotFmt>
        <c:idx val="1"/>
        <c:spPr>
          <a:solidFill>
            <a:schemeClr val="accent6"/>
          </a:solidFill>
          <a:ln>
            <a:noFill/>
          </a:ln>
          <a:effectLst/>
        </c:spPr>
        <c:marker>
          <c:symbol val="none"/>
        </c:marker>
      </c:pivotFmt>
      <c:pivotFmt>
        <c:idx val="2"/>
        <c:spPr>
          <a:solidFill>
            <a:schemeClr val="accent6"/>
          </a:solidFill>
          <a:ln>
            <a:noFill/>
          </a:ln>
          <a:effectLst/>
        </c:spPr>
        <c:marker>
          <c:symbol val="none"/>
        </c:marker>
      </c:pivotFmt>
      <c:pivotFmt>
        <c:idx val="3"/>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6"/>
          </a:solidFill>
          <a:ln>
            <a:noFill/>
          </a:ln>
          <a:effectLst/>
        </c:spPr>
      </c:pivotFmt>
      <c:pivotFmt>
        <c:idx val="5"/>
        <c:spPr>
          <a:solidFill>
            <a:schemeClr val="accent6"/>
          </a:solidFill>
          <a:ln>
            <a:noFill/>
          </a:ln>
          <a:effectLst/>
        </c:spPr>
      </c:pivotFmt>
      <c:pivotFmt>
        <c:idx val="6"/>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6"/>
          </a:solidFill>
          <a:ln>
            <a:noFill/>
          </a:ln>
          <a:effectLst/>
        </c:spPr>
      </c:pivotFmt>
    </c:pivotFmts>
    <c:plotArea>
      <c:layout/>
      <c:pieChart>
        <c:varyColors val="1"/>
        <c:ser>
          <c:idx val="0"/>
          <c:order val="0"/>
          <c:tx>
            <c:strRef>
              <c:f>charts!$K$1:$K$2</c:f>
              <c:strCache>
                <c:ptCount val="1"/>
                <c:pt idx="0">
                  <c:v>Grand Total</c:v>
                </c:pt>
              </c:strCache>
            </c:strRef>
          </c:tx>
          <c:dPt>
            <c:idx val="0"/>
            <c:bubble3D val="0"/>
            <c:spPr>
              <a:solidFill>
                <a:schemeClr val="accent6"/>
              </a:solidFill>
              <a:ln>
                <a:noFill/>
              </a:ln>
              <a:effectLst/>
            </c:spPr>
            <c:extLst>
              <c:ext xmlns:c16="http://schemas.microsoft.com/office/drawing/2014/chart" uri="{C3380CC4-5D6E-409C-BE32-E72D297353CC}">
                <c16:uniqueId val="{00000001-8408-4EE7-9999-313309801FBE}"/>
              </c:ext>
            </c:extLst>
          </c:dPt>
          <c:dPt>
            <c:idx val="1"/>
            <c:bubble3D val="0"/>
            <c:spPr>
              <a:solidFill>
                <a:schemeClr val="accent5"/>
              </a:solidFill>
              <a:ln>
                <a:noFill/>
              </a:ln>
              <a:effectLst/>
            </c:spPr>
            <c:extLst>
              <c:ext xmlns:c16="http://schemas.microsoft.com/office/drawing/2014/chart" uri="{C3380CC4-5D6E-409C-BE32-E72D297353CC}">
                <c16:uniqueId val="{00000003-8408-4EE7-9999-313309801FB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charts!$J$3</c:f>
              <c:strCache>
                <c:ptCount val="1"/>
                <c:pt idx="0">
                  <c:v>Grand Total</c:v>
                </c:pt>
              </c:strCache>
            </c:strRef>
          </c:cat>
          <c:val>
            <c:numRef>
              <c:f>charts!$K$3</c:f>
              <c:numCache>
                <c:formatCode>General</c:formatCode>
                <c:ptCount val="1"/>
              </c:numCache>
            </c:numRef>
          </c:val>
          <c:extLst>
            <c:ext xmlns:c16="http://schemas.microsoft.com/office/drawing/2014/chart" uri="{C3380CC4-5D6E-409C-BE32-E72D297353CC}">
              <c16:uniqueId val="{00000004-8408-4EE7-9999-313309801FBE}"/>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64</xdr:row>
      <xdr:rowOff>2177</xdr:rowOff>
    </xdr:from>
    <xdr:to>
      <xdr:col>9</xdr:col>
      <xdr:colOff>510540</xdr:colOff>
      <xdr:row>79</xdr:row>
      <xdr:rowOff>2177</xdr:rowOff>
    </xdr:to>
    <xdr:graphicFrame macro="">
      <xdr:nvGraphicFramePr>
        <xdr:cNvPr id="2" name="Projects Chart">
          <a:extLst>
            <a:ext uri="{FF2B5EF4-FFF2-40B4-BE49-F238E27FC236}">
              <a16:creationId xmlns:a16="http://schemas.microsoft.com/office/drawing/2014/main" id="{8CA725E0-72DE-4B45-A075-5137E2EF34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177164</xdr:rowOff>
    </xdr:from>
    <xdr:to>
      <xdr:col>4</xdr:col>
      <xdr:colOff>384369</xdr:colOff>
      <xdr:row>63</xdr:row>
      <xdr:rowOff>54398</xdr:rowOff>
    </xdr:to>
    <xdr:graphicFrame macro="">
      <xdr:nvGraphicFramePr>
        <xdr:cNvPr id="4" name="Chart 5">
          <a:extLst>
            <a:ext uri="{FF2B5EF4-FFF2-40B4-BE49-F238E27FC236}">
              <a16:creationId xmlns:a16="http://schemas.microsoft.com/office/drawing/2014/main" id="{98AC4D75-6FF0-4AD0-B9A0-97B2322D6C1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68580</xdr:colOff>
      <xdr:row>47</xdr:row>
      <xdr:rowOff>23495</xdr:rowOff>
    </xdr:from>
    <xdr:to>
      <xdr:col>9</xdr:col>
      <xdr:colOff>509524</xdr:colOff>
      <xdr:row>63</xdr:row>
      <xdr:rowOff>85471</xdr:rowOff>
    </xdr:to>
    <xdr:graphicFrame macro="">
      <xdr:nvGraphicFramePr>
        <xdr:cNvPr id="3" name="Chart 1">
          <a:extLst>
            <a:ext uri="{FF2B5EF4-FFF2-40B4-BE49-F238E27FC236}">
              <a16:creationId xmlns:a16="http://schemas.microsoft.com/office/drawing/2014/main" id="{E85A522D-01FE-4976-8086-23ABD68253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Excel Services" refreshedDate="44272.426185300923" createdVersion="6" refreshedVersion="7" minRefreshableVersion="3" recordCount="40" xr:uid="{00000000-000A-0000-FFFF-FFFF05000000}">
  <cacheSource type="worksheet">
    <worksheetSource name="Table710"/>
  </cacheSource>
  <cacheFields count="4">
    <cacheField name="TYPE" numFmtId="0">
      <sharedItems containsNonDate="0" containsBlank="1" count="16">
        <m/>
        <s v="Historic preservation" u="1"/>
        <s v="Community Engagement" u="1"/>
        <s v="Brownfields" u="1"/>
        <s v="Stormwater" u="1"/>
        <s v="Housing 1 - Low to Moderate" u="1"/>
        <s v="Housing - Low to Moderate" u="1"/>
        <s v="Infrastructure" u="1"/>
        <s v="Low to moderate housing" u="1"/>
        <s v="Transportation" u="1"/>
        <s v="Housing 2 - General" u="1"/>
        <s v="Housing" u="1"/>
        <s v="TOTAL" u="1"/>
        <s v="Housing - General" u="1"/>
        <s v="Economic Development" u="1"/>
        <s v="Community Policing" u="1"/>
      </sharedItems>
    </cacheField>
    <cacheField name="CRA Plan Page" numFmtId="0">
      <sharedItems containsSemiMixedTypes="0" containsString="0" containsNumber="1" containsInteger="1" minValue="0" maxValue="0"/>
    </cacheField>
    <cacheField name="Started (S) Completed (C)" numFmtId="0">
      <sharedItems containsNonDate="0" containsBlank="1" count="3">
        <m/>
        <s v="S" u="1"/>
        <s v="C" u="1"/>
      </sharedItems>
    </cacheField>
    <cacheField name="AMOUNT" numFmtId="44">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
  <r>
    <x v="0"/>
    <n v="0"/>
    <x v="0"/>
    <n v="0"/>
  </r>
  <r>
    <x v="0"/>
    <n v="0"/>
    <x v="0"/>
    <n v="0"/>
  </r>
  <r>
    <x v="0"/>
    <n v="0"/>
    <x v="0"/>
    <n v="0"/>
  </r>
  <r>
    <x v="0"/>
    <n v="0"/>
    <x v="0"/>
    <n v="0"/>
  </r>
  <r>
    <x v="0"/>
    <n v="0"/>
    <x v="0"/>
    <n v="0"/>
  </r>
  <r>
    <x v="0"/>
    <n v="0"/>
    <x v="0"/>
    <n v="0"/>
  </r>
  <r>
    <x v="0"/>
    <n v="0"/>
    <x v="0"/>
    <n v="0"/>
  </r>
  <r>
    <x v="0"/>
    <n v="0"/>
    <x v="0"/>
    <n v="0"/>
  </r>
  <r>
    <x v="0"/>
    <n v="0"/>
    <x v="0"/>
    <n v="0"/>
  </r>
  <r>
    <x v="0"/>
    <n v="0"/>
    <x v="0"/>
    <n v="0"/>
  </r>
  <r>
    <x v="0"/>
    <n v="0"/>
    <x v="0"/>
    <n v="0"/>
  </r>
  <r>
    <x v="0"/>
    <n v="0"/>
    <x v="0"/>
    <n v="0"/>
  </r>
  <r>
    <x v="0"/>
    <n v="0"/>
    <x v="0"/>
    <n v="0"/>
  </r>
  <r>
    <x v="0"/>
    <n v="0"/>
    <x v="0"/>
    <n v="0"/>
  </r>
  <r>
    <x v="0"/>
    <n v="0"/>
    <x v="0"/>
    <n v="0"/>
  </r>
  <r>
    <x v="0"/>
    <n v="0"/>
    <x v="0"/>
    <n v="0"/>
  </r>
  <r>
    <x v="0"/>
    <n v="0"/>
    <x v="0"/>
    <n v="0"/>
  </r>
  <r>
    <x v="0"/>
    <n v="0"/>
    <x v="0"/>
    <n v="0"/>
  </r>
  <r>
    <x v="0"/>
    <n v="0"/>
    <x v="0"/>
    <n v="0"/>
  </r>
  <r>
    <x v="0"/>
    <n v="0"/>
    <x v="0"/>
    <n v="0"/>
  </r>
  <r>
    <x v="0"/>
    <n v="0"/>
    <x v="0"/>
    <n v="0"/>
  </r>
  <r>
    <x v="0"/>
    <n v="0"/>
    <x v="0"/>
    <n v="0"/>
  </r>
  <r>
    <x v="0"/>
    <n v="0"/>
    <x v="0"/>
    <n v="0"/>
  </r>
  <r>
    <x v="0"/>
    <n v="0"/>
    <x v="0"/>
    <n v="0"/>
  </r>
  <r>
    <x v="0"/>
    <n v="0"/>
    <x v="0"/>
    <n v="0"/>
  </r>
  <r>
    <x v="0"/>
    <n v="0"/>
    <x v="0"/>
    <n v="0"/>
  </r>
  <r>
    <x v="0"/>
    <n v="0"/>
    <x v="0"/>
    <n v="0"/>
  </r>
  <r>
    <x v="0"/>
    <n v="0"/>
    <x v="0"/>
    <n v="0"/>
  </r>
  <r>
    <x v="0"/>
    <n v="0"/>
    <x v="0"/>
    <n v="0"/>
  </r>
  <r>
    <x v="0"/>
    <n v="0"/>
    <x v="0"/>
    <n v="0"/>
  </r>
  <r>
    <x v="0"/>
    <n v="0"/>
    <x v="0"/>
    <n v="0"/>
  </r>
  <r>
    <x v="0"/>
    <n v="0"/>
    <x v="0"/>
    <n v="0"/>
  </r>
  <r>
    <x v="0"/>
    <n v="0"/>
    <x v="0"/>
    <n v="0"/>
  </r>
  <r>
    <x v="0"/>
    <n v="0"/>
    <x v="0"/>
    <n v="0"/>
  </r>
  <r>
    <x v="0"/>
    <n v="0"/>
    <x v="0"/>
    <n v="0"/>
  </r>
  <r>
    <x v="0"/>
    <n v="0"/>
    <x v="0"/>
    <n v="0"/>
  </r>
  <r>
    <x v="0"/>
    <n v="0"/>
    <x v="0"/>
    <n v="0"/>
  </r>
  <r>
    <x v="0"/>
    <n v="0"/>
    <x v="0"/>
    <n v="0"/>
  </r>
  <r>
    <x v="0"/>
    <n v="0"/>
    <x v="0"/>
    <n v="0"/>
  </r>
  <r>
    <x v="0"/>
    <n v="0"/>
    <x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COMPLETED ACTIVITIES" cacheId="2787"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chartFormat="5">
  <location ref="F1:G3" firstHeaderRow="1" firstDataRow="2" firstDataCol="1"/>
  <pivotFields count="4">
    <pivotField axis="axisRow" showAll="0">
      <items count="17">
        <item m="1" x="3"/>
        <item m="1" x="2"/>
        <item m="1" x="15"/>
        <item m="1" x="14"/>
        <item m="1" x="1"/>
        <item m="1" x="11"/>
        <item m="1" x="13"/>
        <item m="1" x="6"/>
        <item m="1" x="7"/>
        <item m="1" x="8"/>
        <item m="1" x="4"/>
        <item m="1" x="12"/>
        <item m="1" x="9"/>
        <item h="1" x="0"/>
        <item m="1" x="5"/>
        <item m="1" x="10"/>
        <item t="default"/>
      </items>
    </pivotField>
    <pivotField showAll="0"/>
    <pivotField axis="axisCol" dataField="1" showAll="0">
      <items count="4">
        <item m="1" x="2"/>
        <item h="1" m="1" x="1"/>
        <item h="1" x="0"/>
        <item t="default"/>
      </items>
    </pivotField>
    <pivotField numFmtId="44" showAll="0"/>
  </pivotFields>
  <rowFields count="1">
    <field x="0"/>
  </rowFields>
  <rowItems count="1">
    <i t="grand">
      <x/>
    </i>
  </rowItems>
  <colFields count="1">
    <field x="2"/>
  </colFields>
  <colItems count="1">
    <i t="grand">
      <x/>
    </i>
  </colItems>
  <dataFields count="1">
    <dataField name="Count of Started (S) Completed (C)" fld="2" subtotal="count" baseField="0" baseItem="0"/>
  </dataFields>
  <formats count="4">
    <format dxfId="15">
      <pivotArea outline="0" collapsedLevelsAreSubtotals="1" fieldPosition="0">
        <references count="1">
          <reference field="2" count="1" selected="0">
            <x v="0"/>
          </reference>
        </references>
      </pivotArea>
    </format>
    <format dxfId="16">
      <pivotArea dataOnly="0" labelOnly="1" fieldPosition="0">
        <references count="1">
          <reference field="2" count="1">
            <x v="0"/>
          </reference>
        </references>
      </pivotArea>
    </format>
    <format dxfId="17">
      <pivotArea field="2" type="button" dataOnly="0" labelOnly="1" outline="0" axis="axisCol" fieldPosition="0"/>
    </format>
    <format dxfId="18">
      <pivotArea dataOnly="0" labelOnly="1" grandCol="1" outline="0" fieldPosition="0"/>
    </format>
  </formats>
  <chartFormats count="6">
    <chartFormat chart="4" format="4" series="1">
      <pivotArea type="data" outline="0" fieldPosition="0">
        <references count="2">
          <reference field="4294967294" count="1" selected="0">
            <x v="0"/>
          </reference>
          <reference field="2" count="1" selected="0">
            <x v="0"/>
          </reference>
        </references>
      </pivotArea>
    </chartFormat>
    <chartFormat chart="4" format="5">
      <pivotArea type="data" outline="0" fieldPosition="0">
        <references count="3">
          <reference field="4294967294" count="1" selected="0">
            <x v="0"/>
          </reference>
          <reference field="0" count="1" selected="0">
            <x v="6"/>
          </reference>
          <reference field="2" count="1" selected="0">
            <x v="0"/>
          </reference>
        </references>
      </pivotArea>
    </chartFormat>
    <chartFormat chart="4" format="6">
      <pivotArea type="data" outline="0" fieldPosition="0">
        <references count="3">
          <reference field="4294967294" count="1" selected="0">
            <x v="0"/>
          </reference>
          <reference field="0" count="1" selected="0">
            <x v="8"/>
          </reference>
          <reference field="2" count="1" selected="0">
            <x v="0"/>
          </reference>
        </references>
      </pivotArea>
    </chartFormat>
    <chartFormat chart="4" format="7">
      <pivotArea type="data" outline="0" fieldPosition="0">
        <references count="3">
          <reference field="4294967294" count="1" selected="0">
            <x v="0"/>
          </reference>
          <reference field="0" count="1" selected="0">
            <x v="12"/>
          </reference>
          <reference field="2" count="1" selected="0">
            <x v="0"/>
          </reference>
        </references>
      </pivotArea>
    </chartFormat>
    <chartFormat chart="4" format="8" series="1">
      <pivotArea type="data" outline="0" fieldPosition="0">
        <references count="1">
          <reference field="4294967294" count="1" selected="0">
            <x v="0"/>
          </reference>
        </references>
      </pivotArea>
    </chartFormat>
    <chartFormat chart="4" format="9">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600-000001000000}" name="PivotTable3" cacheId="2787"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chartFormat="2">
  <location ref="J1:K3" firstHeaderRow="1" firstDataRow="2" firstDataCol="1"/>
  <pivotFields count="4">
    <pivotField axis="axisRow" showAll="0">
      <items count="17">
        <item m="1" x="3"/>
        <item m="1" x="2"/>
        <item m="1" x="15"/>
        <item m="1" x="14"/>
        <item m="1" x="1"/>
        <item m="1" x="11"/>
        <item m="1" x="13"/>
        <item m="1" x="6"/>
        <item m="1" x="5"/>
        <item m="1" x="10"/>
        <item m="1" x="7"/>
        <item m="1" x="8"/>
        <item m="1" x="4"/>
        <item m="1" x="12"/>
        <item m="1" x="9"/>
        <item h="1" x="0"/>
        <item t="default"/>
      </items>
    </pivotField>
    <pivotField showAll="0"/>
    <pivotField axis="axisCol" dataField="1" showAll="0">
      <items count="4">
        <item h="1" m="1" x="2"/>
        <item m="1" x="1"/>
        <item h="1" x="0"/>
        <item t="default"/>
      </items>
    </pivotField>
    <pivotField numFmtId="44" showAll="0"/>
  </pivotFields>
  <rowFields count="1">
    <field x="0"/>
  </rowFields>
  <rowItems count="1">
    <i t="grand">
      <x/>
    </i>
  </rowItems>
  <colFields count="1">
    <field x="2"/>
  </colFields>
  <colItems count="1">
    <i t="grand">
      <x/>
    </i>
  </colItems>
  <dataFields count="1">
    <dataField name="Count of Started (S) Completed (C)" fld="2" subtotal="count" baseField="0" baseItem="0"/>
  </dataFields>
  <chartFormats count="5">
    <chartFormat chart="1" format="3" series="1">
      <pivotArea type="data" outline="0" fieldPosition="0">
        <references count="2">
          <reference field="4294967294" count="1" selected="0">
            <x v="0"/>
          </reference>
          <reference field="2" count="1" selected="0">
            <x v="1"/>
          </reference>
        </references>
      </pivotArea>
    </chartFormat>
    <chartFormat chart="1" format="4">
      <pivotArea type="data" outline="0" fieldPosition="0">
        <references count="3">
          <reference field="4294967294" count="1" selected="0">
            <x v="0"/>
          </reference>
          <reference field="0" count="1" selected="0">
            <x v="8"/>
          </reference>
          <reference field="2" count="1" selected="0">
            <x v="1"/>
          </reference>
        </references>
      </pivotArea>
    </chartFormat>
    <chartFormat chart="1" format="5">
      <pivotArea type="data" outline="0" fieldPosition="0">
        <references count="3">
          <reference field="4294967294" count="1" selected="0">
            <x v="0"/>
          </reference>
          <reference field="0" count="1" selected="0">
            <x v="9"/>
          </reference>
          <reference field="2" count="1" selected="0">
            <x v="1"/>
          </reference>
        </references>
      </pivotArea>
    </chartFormat>
    <chartFormat chart="1" format="6" series="1">
      <pivotArea type="data" outline="0" fieldPosition="0">
        <references count="1">
          <reference field="4294967294" count="1" selected="0">
            <x v="0"/>
          </reference>
        </references>
      </pivotArea>
    </chartFormat>
    <chartFormat chart="1" format="7">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600-000002000000}" name="Projects Pivot" cacheId="2787"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chartFormat="12">
  <location ref="A1:B3" firstHeaderRow="1" firstDataRow="2" firstDataCol="1"/>
  <pivotFields count="4">
    <pivotField axis="axisRow" showAll="0">
      <items count="17">
        <item m="1" x="12"/>
        <item x="0"/>
        <item m="1" x="3"/>
        <item m="1" x="1"/>
        <item m="1" x="8"/>
        <item m="1" x="11"/>
        <item m="1" x="4"/>
        <item m="1" x="6"/>
        <item m="1" x="13"/>
        <item m="1" x="7"/>
        <item m="1" x="14"/>
        <item m="1" x="9"/>
        <item m="1" x="2"/>
        <item m="1" x="15"/>
        <item m="1" x="5"/>
        <item m="1" x="10"/>
        <item t="default"/>
      </items>
    </pivotField>
    <pivotField showAll="0"/>
    <pivotField axis="axisCol" showAll="0">
      <items count="4">
        <item h="1" x="0"/>
        <item m="1" x="1"/>
        <item m="1" x="2"/>
        <item t="default"/>
      </items>
    </pivotField>
    <pivotField dataField="1" numFmtId="44" showAll="0"/>
  </pivotFields>
  <rowFields count="1">
    <field x="0"/>
  </rowFields>
  <rowItems count="1">
    <i t="grand">
      <x/>
    </i>
  </rowItems>
  <colFields count="1">
    <field x="2"/>
  </colFields>
  <colItems count="1">
    <i t="grand">
      <x/>
    </i>
  </colItems>
  <dataFields count="1">
    <dataField name="Sum of AMOUNT" fld="3" baseField="2" baseItem="0" numFmtId="165"/>
  </dataFields>
  <chartFormats count="8">
    <chartFormat chart="1" format="1" series="1">
      <pivotArea type="data" outline="0" fieldPosition="0">
        <references count="1">
          <reference field="4294967294" count="1" selected="0">
            <x v="0"/>
          </reference>
        </references>
      </pivotArea>
    </chartFormat>
    <chartFormat chart="1" format="2" series="1">
      <pivotArea type="data" outline="0" fieldPosition="0">
        <references count="2">
          <reference field="4294967294" count="1" selected="0">
            <x v="0"/>
          </reference>
          <reference field="2" count="1" selected="0">
            <x v="2"/>
          </reference>
        </references>
      </pivotArea>
    </chartFormat>
    <chartFormat chart="1" format="3" series="1">
      <pivotArea type="data" outline="0" fieldPosition="0">
        <references count="2">
          <reference field="4294967294" count="1" selected="0">
            <x v="0"/>
          </reference>
          <reference field="2" count="1" selected="0">
            <x v="1"/>
          </reference>
        </references>
      </pivotArea>
    </chartFormat>
    <chartFormat chart="1" format="4">
      <pivotArea type="data" outline="0" fieldPosition="0">
        <references count="3">
          <reference field="4294967294" count="1" selected="0">
            <x v="0"/>
          </reference>
          <reference field="0" count="1" selected="0">
            <x v="2"/>
          </reference>
          <reference field="2" count="1" selected="0">
            <x v="2"/>
          </reference>
        </references>
      </pivotArea>
    </chartFormat>
    <chartFormat chart="9" format="0" series="1">
      <pivotArea type="data" outline="0" fieldPosition="0">
        <references count="2">
          <reference field="4294967294" count="1" selected="0">
            <x v="0"/>
          </reference>
          <reference field="2" count="1" selected="0">
            <x v="1"/>
          </reference>
        </references>
      </pivotArea>
    </chartFormat>
    <chartFormat chart="9" format="1" series="1">
      <pivotArea type="data" outline="0" fieldPosition="0">
        <references count="2">
          <reference field="4294967294" count="1" selected="0">
            <x v="0"/>
          </reference>
          <reference field="2" count="1" selected="0">
            <x v="2"/>
          </reference>
        </references>
      </pivotArea>
    </chartFormat>
    <chartFormat chart="10" format="0" series="1">
      <pivotArea type="data" outline="0" fieldPosition="0">
        <references count="2">
          <reference field="4294967294" count="1" selected="0">
            <x v="0"/>
          </reference>
          <reference field="2" count="1" selected="0">
            <x v="1"/>
          </reference>
        </references>
      </pivotArea>
    </chartFormat>
    <chartFormat chart="10" format="1"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Table710" displayName="Table710" ref="F2:I42" totalsRowShown="0" headerRowDxfId="14" dataDxfId="13" tableBorderDxfId="12">
  <autoFilter ref="F2:I42" xr:uid="{00000000-0009-0000-0100-000009000000}">
    <filterColumn colId="0" hiddenButton="1"/>
    <filterColumn colId="1" hiddenButton="1"/>
    <filterColumn colId="2" hiddenButton="1"/>
    <filterColumn colId="3" hiddenButton="1"/>
  </autoFilter>
  <tableColumns count="4">
    <tableColumn id="1" xr3:uid="{00000000-0010-0000-0000-000001000000}" name="TYPE" dataDxfId="11"/>
    <tableColumn id="5" xr3:uid="{00000000-0010-0000-0000-000005000000}" name="CRA Plan Page" dataDxfId="10"/>
    <tableColumn id="2" xr3:uid="{00000000-0010-0000-0000-000002000000}" name="Started (S) Completed (C)" dataDxfId="9"/>
    <tableColumn id="4" xr3:uid="{00000000-0010-0000-0000-000004000000}" name="AMOUNT" dataDxfId="8" dataCellStyle="Currency"/>
  </tableColumns>
  <tableStyleInfo name="TableStyleMedium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1000000}" name="Table13" displayName="Table13" ref="A27:C44" totalsRowShown="0" headerRowDxfId="7" tableBorderDxfId="6">
  <tableColumns count="3">
    <tableColumn id="1" xr3:uid="{00000000-0010-0000-0100-000001000000}" name="TYPE" dataDxfId="5"/>
    <tableColumn id="2" xr3:uid="{00000000-0010-0000-0100-000002000000}" name="SOURCE" dataDxfId="4"/>
    <tableColumn id="3" xr3:uid="{00000000-0010-0000-0100-000003000000}" name="AMOUNT" dataDxfId="3" dataCellStyle="Currency"/>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A1:V228" totalsRowShown="0">
  <autoFilter ref="A1:V228" xr:uid="{00000000-0009-0000-0100-000002000000}"/>
  <tableColumns count="22">
    <tableColumn id="1" xr3:uid="{00000000-0010-0000-0200-000001000000}" name="District's Name"/>
    <tableColumn id="2" xr3:uid="{00000000-0010-0000-0200-000002000000}" name="Districts_Unique_ID" dataDxfId="2"/>
    <tableColumn id="3" xr3:uid="{00000000-0010-0000-0200-000003000000}" name="Prefix"/>
    <tableColumn id="4" xr3:uid="{00000000-0010-0000-0200-000004000000}" name="First_Name"/>
    <tableColumn id="5" xr3:uid="{00000000-0010-0000-0200-000005000000}" name="Last_Name"/>
    <tableColumn id="6" xr3:uid="{00000000-0010-0000-0200-000006000000}" name="Registered_Office_Address"/>
    <tableColumn id="7" xr3:uid="{00000000-0010-0000-0200-000007000000}" name="Registered_Office_Address_2"/>
    <tableColumn id="8" xr3:uid="{00000000-0010-0000-0200-000008000000}" name="City"/>
    <tableColumn id="9" xr3:uid="{00000000-0010-0000-0200-000009000000}" name="State"/>
    <tableColumn id="10" xr3:uid="{00000000-0010-0000-0200-00000A000000}" name="Zip"/>
    <tableColumn id="11" xr3:uid="{00000000-0010-0000-0200-00000B000000}" name="Telephone"/>
    <tableColumn id="12" xr3:uid="{00000000-0010-0000-0200-00000C000000}" name="Fax"/>
    <tableColumn id="13" xr3:uid="{00000000-0010-0000-0200-00000D000000}" name="Email"/>
    <tableColumn id="14" xr3:uid="{00000000-0010-0000-0200-00000E000000}" name="Website"/>
    <tableColumn id="17" xr3:uid="{00000000-0010-0000-0200-000011000000}" name="County(ies)"/>
    <tableColumn id="18" xr3:uid="{00000000-0010-0000-0200-000012000000}" name="Local_Governing_Authority"/>
    <tableColumn id="19" xr3:uid="{00000000-0010-0000-0200-000013000000}" name="Date Created_Established" dataDxfId="1"/>
    <tableColumn id="21" xr3:uid="{00000000-0010-0000-0200-000015000000}" name="Creation_Documents"/>
    <tableColumn id="23" xr3:uid="{00000000-0010-0000-0200-000017000000}" name="Board_Selection"/>
    <tableColumn id="24" xr3:uid="{00000000-0010-0000-0200-000018000000}" name="Authority_to_Issue_Bonds"/>
    <tableColumn id="25" xr3:uid="{00000000-0010-0000-0200-000019000000}" name="Revenue"/>
    <tableColumn id="26" xr3:uid="{00000000-0010-0000-0200-00001A000000}" name="Most Recent Update"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wildwood-fl.gov/" TargetMode="External"/><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3"/>
  <sheetViews>
    <sheetView workbookViewId="0"/>
  </sheetViews>
  <sheetFormatPr defaultRowHeight="23.1"/>
  <cols>
    <col min="2" max="2" width="100.5703125" style="59" customWidth="1"/>
  </cols>
  <sheetData>
    <row r="2" spans="2:2" ht="23.45" thickBot="1"/>
    <row r="3" spans="2:2" ht="185.1" thickBot="1">
      <c r="B3" s="60" t="s">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I55"/>
  <sheetViews>
    <sheetView topLeftCell="A21" zoomScale="75" zoomScaleNormal="75" workbookViewId="0">
      <selection activeCell="C28" sqref="C28"/>
    </sheetView>
  </sheetViews>
  <sheetFormatPr defaultRowHeight="14.45"/>
  <cols>
    <col min="1" max="1" width="59.140625" customWidth="1"/>
    <col min="2" max="2" width="29.42578125" customWidth="1"/>
    <col min="3" max="3" width="59.140625" customWidth="1"/>
    <col min="4" max="4" width="13.140625" style="17" customWidth="1"/>
    <col min="5" max="5" width="2.7109375" style="17" bestFit="1" customWidth="1"/>
    <col min="6" max="6" width="24.28515625" style="19" customWidth="1"/>
    <col min="7" max="7" width="21" style="19" customWidth="1"/>
    <col min="8" max="8" width="30.42578125" style="19" customWidth="1"/>
    <col min="9" max="9" width="21.42578125" customWidth="1"/>
  </cols>
  <sheetData>
    <row r="1" spans="1:9" ht="19.5" thickBot="1">
      <c r="A1" s="71" t="s">
        <v>1</v>
      </c>
      <c r="B1" s="71"/>
      <c r="C1" s="71"/>
      <c r="D1" s="10"/>
      <c r="E1" s="70" t="s">
        <v>2</v>
      </c>
      <c r="F1" s="70"/>
      <c r="G1" s="70"/>
      <c r="H1" s="70"/>
      <c r="I1" s="70"/>
    </row>
    <row r="2" spans="1:9" ht="14.65" thickTop="1">
      <c r="A2" s="4" t="s">
        <v>3</v>
      </c>
      <c r="B2" s="7"/>
      <c r="C2" s="7"/>
      <c r="D2" s="11"/>
      <c r="E2" s="26"/>
      <c r="F2" s="20" t="s">
        <v>4</v>
      </c>
      <c r="G2" s="20" t="s">
        <v>5</v>
      </c>
      <c r="H2" s="20" t="s">
        <v>6</v>
      </c>
      <c r="I2" s="21" t="s">
        <v>7</v>
      </c>
    </row>
    <row r="3" spans="1:9">
      <c r="A3" s="5" t="s">
        <v>8</v>
      </c>
      <c r="B3" s="72" t="s">
        <v>9</v>
      </c>
      <c r="C3" s="72"/>
      <c r="D3" s="12"/>
      <c r="E3" s="22">
        <v>1</v>
      </c>
      <c r="F3" s="57"/>
      <c r="G3" s="57">
        <v>0</v>
      </c>
      <c r="H3" s="64"/>
      <c r="I3" s="58">
        <v>0</v>
      </c>
    </row>
    <row r="4" spans="1:9">
      <c r="A4" s="5" t="s">
        <v>10</v>
      </c>
      <c r="B4" s="74">
        <f>IFERROR(VLOOKUP(B3,Table2[#All],2,FALSE), "Please, seelct your CRA from the dropdown above")</f>
        <v>1173</v>
      </c>
      <c r="C4" s="75"/>
      <c r="D4" s="13"/>
      <c r="E4" s="22">
        <v>2</v>
      </c>
      <c r="F4" s="57"/>
      <c r="G4" s="57">
        <v>0</v>
      </c>
      <c r="H4" s="64"/>
      <c r="I4" s="58">
        <v>0</v>
      </c>
    </row>
    <row r="5" spans="1:9">
      <c r="A5" s="5" t="s">
        <v>11</v>
      </c>
      <c r="B5" s="66" t="str">
        <f>IFERROR(VLOOKUP(B3,Table2[#All],3,FALSE), "Please, seelct your CRA from the dropdown above")</f>
        <v>Mr.</v>
      </c>
      <c r="C5" s="67"/>
      <c r="D5" s="12"/>
      <c r="E5" s="22">
        <v>3</v>
      </c>
      <c r="F5" s="57"/>
      <c r="G5" s="57">
        <v>0</v>
      </c>
      <c r="H5" s="64"/>
      <c r="I5" s="58">
        <v>0</v>
      </c>
    </row>
    <row r="6" spans="1:9">
      <c r="A6" s="5" t="s">
        <v>12</v>
      </c>
      <c r="B6" s="66" t="str">
        <f>IFERROR(VLOOKUP(B3,Table2[#All],4,FALSE), "Please, seelct your CRA from the dropdown above")</f>
        <v>Ed</v>
      </c>
      <c r="C6" s="67"/>
      <c r="D6" s="12"/>
      <c r="E6" s="22">
        <v>4</v>
      </c>
      <c r="F6" s="57"/>
      <c r="G6" s="57">
        <v>0</v>
      </c>
      <c r="H6" s="64"/>
      <c r="I6" s="58">
        <v>0</v>
      </c>
    </row>
    <row r="7" spans="1:9">
      <c r="A7" s="5" t="s">
        <v>13</v>
      </c>
      <c r="B7" s="66" t="str">
        <f>IFERROR(VLOOKUP(B3,Table2[#All],5,FALSE), "Please, seelct your CRA from the dropdown above")</f>
        <v>Wolf</v>
      </c>
      <c r="C7" s="67"/>
      <c r="D7" s="12"/>
      <c r="E7" s="22">
        <v>5</v>
      </c>
      <c r="F7" s="57"/>
      <c r="G7" s="57">
        <v>0</v>
      </c>
      <c r="H7" s="64"/>
      <c r="I7" s="58">
        <v>0</v>
      </c>
    </row>
    <row r="8" spans="1:9">
      <c r="A8" s="5" t="s">
        <v>14</v>
      </c>
      <c r="B8" s="66" t="str">
        <f>IFERROR(VLOOKUP(B3,Table2[#All],6,FALSE), "Please, seelct your CRA from the dropdown above")</f>
        <v>100 North Main Street</v>
      </c>
      <c r="C8" s="67"/>
      <c r="D8" s="12"/>
      <c r="E8" s="22">
        <v>6</v>
      </c>
      <c r="F8" s="57"/>
      <c r="G8" s="57">
        <v>0</v>
      </c>
      <c r="H8" s="64"/>
      <c r="I8" s="58">
        <v>0</v>
      </c>
    </row>
    <row r="9" spans="1:9">
      <c r="A9" s="5" t="s">
        <v>15</v>
      </c>
      <c r="B9" s="76" t="str">
        <f>IFERROR(VLOOKUP(B3,Table2[#All],7,FALSE), "Please, seelct your CRA from the dropdown above") &amp; ""</f>
        <v/>
      </c>
      <c r="C9" s="77"/>
      <c r="D9" s="14"/>
      <c r="E9" s="22">
        <v>7</v>
      </c>
      <c r="F9" s="57"/>
      <c r="G9" s="57">
        <v>0</v>
      </c>
      <c r="H9" s="64"/>
      <c r="I9" s="58">
        <v>0</v>
      </c>
    </row>
    <row r="10" spans="1:9">
      <c r="A10" s="5" t="s">
        <v>16</v>
      </c>
      <c r="B10" s="66" t="str">
        <f>IFERROR(VLOOKUP(B3,Table2[#All],8,FALSE), "Please, seelct your CRA from the dropdown above")</f>
        <v>Wildwood</v>
      </c>
      <c r="C10" s="67"/>
      <c r="D10" s="12"/>
      <c r="E10" s="22">
        <v>8</v>
      </c>
      <c r="F10" s="57"/>
      <c r="G10" s="57">
        <v>0</v>
      </c>
      <c r="H10" s="64"/>
      <c r="I10" s="58">
        <v>0</v>
      </c>
    </row>
    <row r="11" spans="1:9">
      <c r="A11" s="5" t="s">
        <v>17</v>
      </c>
      <c r="B11" s="66" t="str">
        <f>IFERROR(VLOOKUP(B3,Table2[#All],9,FALSE), "Please, seelct your CRA from the dropdown above")</f>
        <v>FL</v>
      </c>
      <c r="C11" s="67"/>
      <c r="D11" s="12"/>
      <c r="E11" s="22">
        <v>9</v>
      </c>
      <c r="F11" s="57"/>
      <c r="G11" s="57">
        <v>0</v>
      </c>
      <c r="H11" s="64"/>
      <c r="I11" s="58">
        <v>0</v>
      </c>
    </row>
    <row r="12" spans="1:9">
      <c r="A12" s="5" t="s">
        <v>18</v>
      </c>
      <c r="B12" s="66">
        <f>IFERROR(VLOOKUP(B3,Table2[#All],10,FALSE), "Please, seelct your CRA from the dropdown above")</f>
        <v>34785</v>
      </c>
      <c r="C12" s="67"/>
      <c r="D12" s="12"/>
      <c r="E12" s="22">
        <v>10</v>
      </c>
      <c r="F12" s="57"/>
      <c r="G12" s="57">
        <v>0</v>
      </c>
      <c r="H12" s="64"/>
      <c r="I12" s="58">
        <v>0</v>
      </c>
    </row>
    <row r="13" spans="1:9">
      <c r="A13" s="5" t="s">
        <v>19</v>
      </c>
      <c r="B13" s="66" t="str">
        <f>IFERROR(VLOOKUP(B3,Table2[#All],11,FALSE), "Please, seelct your CRA from the dropdown above")</f>
        <v>(352) 330-1330</v>
      </c>
      <c r="C13" s="67"/>
      <c r="D13" s="12"/>
      <c r="E13" s="22">
        <v>11</v>
      </c>
      <c r="F13" s="57"/>
      <c r="G13" s="57">
        <v>0</v>
      </c>
      <c r="H13" s="64"/>
      <c r="I13" s="58">
        <v>0</v>
      </c>
    </row>
    <row r="14" spans="1:9">
      <c r="A14" s="5" t="s">
        <v>20</v>
      </c>
      <c r="B14" s="66" t="str">
        <f>IFERROR(VLOOKUP(B3,Table2[#All],12,FALSE), "Please, seelct your CRA from the dropdown above")</f>
        <v>(352) 330-1338</v>
      </c>
      <c r="C14" s="67"/>
      <c r="D14" s="12"/>
      <c r="E14" s="22">
        <v>12</v>
      </c>
      <c r="F14" s="57"/>
      <c r="G14" s="57">
        <v>0</v>
      </c>
      <c r="H14" s="64"/>
      <c r="I14" s="58">
        <v>0</v>
      </c>
    </row>
    <row r="15" spans="1:9">
      <c r="A15" s="5" t="s">
        <v>21</v>
      </c>
      <c r="B15" s="66" t="str">
        <f>IFERROR(VLOOKUP(B3,Table2[#All],13,FALSE), "Please, seelct your CRA from the dropdown above")</f>
        <v>ewolf@wildwood-fl.gov</v>
      </c>
      <c r="C15" s="67"/>
      <c r="D15" s="12"/>
      <c r="E15" s="22">
        <v>13</v>
      </c>
      <c r="F15" s="57"/>
      <c r="G15" s="57">
        <v>0</v>
      </c>
      <c r="H15" s="64"/>
      <c r="I15" s="58">
        <v>0</v>
      </c>
    </row>
    <row r="16" spans="1:9" ht="15">
      <c r="A16" s="5" t="s">
        <v>22</v>
      </c>
      <c r="B16" s="78" t="str">
        <f>IFERROR(VLOOKUP(B3,Table2[#All],14,FALSE), "Please, seelct your CRA from the dropdown above")</f>
        <v>www.wildwood-fl.gov/index.asp?Type=B_BASIC&amp;SEC=%7B242461F3-43C7-4181-A09A-258AB6E4AFB0%7D</v>
      </c>
      <c r="C16" s="79"/>
      <c r="D16" s="12"/>
      <c r="E16" s="22">
        <v>14</v>
      </c>
      <c r="F16" s="57"/>
      <c r="G16" s="57">
        <v>0</v>
      </c>
      <c r="H16" s="64"/>
      <c r="I16" s="58">
        <v>0</v>
      </c>
    </row>
    <row r="17" spans="1:9">
      <c r="A17" s="5" t="s">
        <v>23</v>
      </c>
      <c r="B17" s="66" t="str">
        <f>IFERROR(VLOOKUP(B3,Table2[#All],15,FALSE), "Please, seelct your CRA from the dropdown above")</f>
        <v>Sumter</v>
      </c>
      <c r="C17" s="67"/>
      <c r="D17" s="12"/>
      <c r="E17" s="22">
        <v>15</v>
      </c>
      <c r="F17" s="57"/>
      <c r="G17" s="57">
        <v>0</v>
      </c>
      <c r="H17" s="64"/>
      <c r="I17" s="58">
        <v>0</v>
      </c>
    </row>
    <row r="18" spans="1:9" ht="15" customHeight="1">
      <c r="A18" s="5" t="s">
        <v>24</v>
      </c>
      <c r="B18" s="66" t="str">
        <f>IFERROR(VLOOKUP(B3,Table2[#All],16,FALSE), "Please, seelct your CRA from the dropdown above")</f>
        <v>City of Wildwood</v>
      </c>
      <c r="C18" s="67"/>
      <c r="D18" s="12"/>
      <c r="E18" s="22">
        <v>16</v>
      </c>
      <c r="F18" s="57"/>
      <c r="G18" s="57">
        <v>0</v>
      </c>
      <c r="H18" s="64"/>
      <c r="I18" s="58">
        <v>0</v>
      </c>
    </row>
    <row r="19" spans="1:9">
      <c r="A19" s="5" t="s">
        <v>25</v>
      </c>
      <c r="B19" s="68">
        <f>IFERROR(VLOOKUP(B3,Table2[#All],17,FALSE), "Please, seelct your CRA from the dropdown above")</f>
        <v>32580</v>
      </c>
      <c r="C19" s="69"/>
      <c r="D19" s="15"/>
      <c r="E19" s="23">
        <v>17</v>
      </c>
      <c r="F19" s="57"/>
      <c r="G19" s="57">
        <v>0</v>
      </c>
      <c r="H19" s="64"/>
      <c r="I19" s="58">
        <v>0</v>
      </c>
    </row>
    <row r="20" spans="1:9">
      <c r="A20" s="5" t="s">
        <v>26</v>
      </c>
      <c r="B20" s="66" t="str">
        <f>IFERROR(VLOOKUP(B3,Table2[#All],18,FALSE), "Please, seelct your CRA from the dropdown above")</f>
        <v>City Ordinance 185; Resolution 389</v>
      </c>
      <c r="C20" s="67"/>
      <c r="D20" s="12"/>
      <c r="E20" s="22">
        <v>18</v>
      </c>
      <c r="F20" s="57"/>
      <c r="G20" s="57">
        <v>0</v>
      </c>
      <c r="H20" s="64"/>
      <c r="I20" s="58">
        <v>0</v>
      </c>
    </row>
    <row r="21" spans="1:9">
      <c r="A21" s="5" t="s">
        <v>27</v>
      </c>
      <c r="B21" s="66" t="str">
        <f>IFERROR(VLOOKUP(B3,Table2[#All],19,FALSE), "Please, seelct your CRA from the dropdown above")</f>
        <v>Identical to Local Governing Authority</v>
      </c>
      <c r="C21" s="67"/>
      <c r="D21" s="12"/>
      <c r="E21" s="22">
        <v>19</v>
      </c>
      <c r="F21" s="57"/>
      <c r="G21" s="57">
        <v>0</v>
      </c>
      <c r="H21" s="64"/>
      <c r="I21" s="58">
        <v>0</v>
      </c>
    </row>
    <row r="22" spans="1:9">
      <c r="A22" s="5" t="s">
        <v>28</v>
      </c>
      <c r="B22" s="66" t="str">
        <f>IFERROR(VLOOKUP(B3,Table2[#All],20,FALSE), "Please, seelct your CRA from the dropdown above")</f>
        <v>Yes</v>
      </c>
      <c r="C22" s="67"/>
      <c r="D22" s="12"/>
      <c r="E22" s="24">
        <v>20</v>
      </c>
      <c r="F22" s="57"/>
      <c r="G22" s="57">
        <v>0</v>
      </c>
      <c r="H22" s="64"/>
      <c r="I22" s="58">
        <v>0</v>
      </c>
    </row>
    <row r="23" spans="1:9">
      <c r="A23" s="5" t="s">
        <v>29</v>
      </c>
      <c r="B23" s="66" t="str">
        <f>IFERROR(VLOOKUP(B3,Table2[#All],21,FALSE), "Please, seelct your CRA from the dropdown above")</f>
        <v>Tax Increment Financing</v>
      </c>
      <c r="C23" s="67"/>
      <c r="D23" s="12"/>
      <c r="E23" s="24">
        <v>21</v>
      </c>
      <c r="F23" s="57"/>
      <c r="G23" s="57">
        <v>0</v>
      </c>
      <c r="H23" s="64"/>
      <c r="I23" s="58">
        <v>0</v>
      </c>
    </row>
    <row r="24" spans="1:9">
      <c r="A24" s="6" t="s">
        <v>30</v>
      </c>
      <c r="B24" s="68">
        <f>IFERROR(VLOOKUP(B3,Table2[#All],22,FALSE), "Please, seelct your CRA from the dropdown above")</f>
        <v>43031</v>
      </c>
      <c r="C24" s="69"/>
      <c r="D24" s="15"/>
      <c r="E24" s="24">
        <v>22</v>
      </c>
      <c r="F24" s="57"/>
      <c r="G24" s="57">
        <v>0</v>
      </c>
      <c r="H24" s="64"/>
      <c r="I24" s="58">
        <v>0</v>
      </c>
    </row>
    <row r="25" spans="1:9" ht="19.149999999999999">
      <c r="A25" s="62"/>
      <c r="B25" s="63"/>
      <c r="C25" s="63"/>
      <c r="D25" s="10"/>
      <c r="E25" s="24">
        <v>23</v>
      </c>
      <c r="F25" s="57"/>
      <c r="G25" s="57">
        <v>0</v>
      </c>
      <c r="H25" s="64"/>
      <c r="I25" s="58">
        <v>0</v>
      </c>
    </row>
    <row r="26" spans="1:9" ht="19.149999999999999">
      <c r="A26" s="70" t="s">
        <v>31</v>
      </c>
      <c r="B26" s="70"/>
      <c r="C26" s="70"/>
      <c r="D26" s="10"/>
      <c r="E26" s="24">
        <v>24</v>
      </c>
      <c r="F26" s="57"/>
      <c r="G26" s="57">
        <v>0</v>
      </c>
      <c r="H26" s="64"/>
      <c r="I26" s="58">
        <v>0</v>
      </c>
    </row>
    <row r="27" spans="1:9">
      <c r="A27" s="7" t="s">
        <v>4</v>
      </c>
      <c r="B27" s="7" t="s">
        <v>32</v>
      </c>
      <c r="C27" s="7" t="s">
        <v>7</v>
      </c>
      <c r="D27" s="11"/>
      <c r="E27" s="24">
        <v>25</v>
      </c>
      <c r="F27" s="57"/>
      <c r="G27" s="57">
        <v>0</v>
      </c>
      <c r="H27" s="64"/>
      <c r="I27" s="58">
        <v>0</v>
      </c>
    </row>
    <row r="28" spans="1:9" ht="15" customHeight="1">
      <c r="A28" s="2" t="s">
        <v>33</v>
      </c>
      <c r="B28" s="25" t="s">
        <v>34</v>
      </c>
      <c r="C28" s="48">
        <v>0</v>
      </c>
      <c r="D28" s="9"/>
      <c r="E28" s="24">
        <v>26</v>
      </c>
      <c r="F28" s="57"/>
      <c r="G28" s="57">
        <v>0</v>
      </c>
      <c r="H28" s="64"/>
      <c r="I28" s="58">
        <v>0</v>
      </c>
    </row>
    <row r="29" spans="1:9">
      <c r="A29" s="2" t="s">
        <v>35</v>
      </c>
      <c r="B29" s="25" t="s">
        <v>36</v>
      </c>
      <c r="C29" s="49">
        <v>0</v>
      </c>
      <c r="D29" s="9"/>
      <c r="E29" s="24">
        <v>27</v>
      </c>
      <c r="F29" s="57"/>
      <c r="G29" s="57">
        <v>0</v>
      </c>
      <c r="H29" s="64"/>
      <c r="I29" s="58">
        <v>0</v>
      </c>
    </row>
    <row r="30" spans="1:9">
      <c r="A30" s="2" t="s">
        <v>37</v>
      </c>
      <c r="B30" s="25" t="s">
        <v>38</v>
      </c>
      <c r="C30" s="53">
        <f>C28-C29</f>
        <v>0</v>
      </c>
      <c r="D30" s="9"/>
      <c r="E30" s="24">
        <v>28</v>
      </c>
      <c r="F30" s="57"/>
      <c r="G30" s="57">
        <v>0</v>
      </c>
      <c r="H30" s="64"/>
      <c r="I30" s="58">
        <v>0</v>
      </c>
    </row>
    <row r="31" spans="1:9">
      <c r="A31" s="2" t="s">
        <v>39</v>
      </c>
      <c r="B31" s="25" t="s">
        <v>40</v>
      </c>
      <c r="C31" s="49">
        <v>0</v>
      </c>
      <c r="D31" s="9"/>
      <c r="E31" s="24">
        <v>29</v>
      </c>
      <c r="F31" s="57"/>
      <c r="G31" s="57">
        <v>0</v>
      </c>
      <c r="H31" s="64"/>
      <c r="I31" s="58">
        <v>0</v>
      </c>
    </row>
    <row r="32" spans="1:9">
      <c r="A32" s="2" t="s">
        <v>41</v>
      </c>
      <c r="B32" s="25" t="s">
        <v>42</v>
      </c>
      <c r="C32" s="53">
        <f>C31-C29</f>
        <v>0</v>
      </c>
      <c r="D32" s="9"/>
      <c r="E32" s="24">
        <v>30</v>
      </c>
      <c r="F32" s="57"/>
      <c r="G32" s="57">
        <v>0</v>
      </c>
      <c r="H32" s="64"/>
      <c r="I32" s="58">
        <v>0</v>
      </c>
    </row>
    <row r="33" spans="1:9" s="28" customFormat="1">
      <c r="A33" s="35" t="s">
        <v>43</v>
      </c>
      <c r="B33" s="36"/>
      <c r="C33" s="37"/>
      <c r="D33" s="9"/>
      <c r="E33" s="24">
        <v>31</v>
      </c>
      <c r="F33" s="57"/>
      <c r="G33" s="57">
        <v>0</v>
      </c>
      <c r="H33" s="64"/>
      <c r="I33" s="58">
        <v>0</v>
      </c>
    </row>
    <row r="34" spans="1:9">
      <c r="A34" s="2" t="s">
        <v>44</v>
      </c>
      <c r="B34" s="25" t="s">
        <v>45</v>
      </c>
      <c r="C34" s="50">
        <v>0</v>
      </c>
      <c r="D34" s="9"/>
      <c r="E34" s="24">
        <v>32</v>
      </c>
      <c r="F34" s="57"/>
      <c r="G34" s="57">
        <v>0</v>
      </c>
      <c r="H34" s="64"/>
      <c r="I34" s="58">
        <v>0</v>
      </c>
    </row>
    <row r="35" spans="1:9">
      <c r="A35" s="31" t="s">
        <v>46</v>
      </c>
      <c r="B35" s="30" t="s">
        <v>47</v>
      </c>
      <c r="C35" s="54">
        <f>C30*C34</f>
        <v>0</v>
      </c>
      <c r="D35" s="9"/>
      <c r="E35" s="24">
        <v>33</v>
      </c>
      <c r="F35" s="57"/>
      <c r="G35" s="57">
        <v>0</v>
      </c>
      <c r="H35" s="64"/>
      <c r="I35" s="58">
        <v>0</v>
      </c>
    </row>
    <row r="36" spans="1:9">
      <c r="A36" s="2" t="s">
        <v>48</v>
      </c>
      <c r="B36" s="30" t="s">
        <v>49</v>
      </c>
      <c r="C36" s="49">
        <v>0</v>
      </c>
      <c r="D36" s="9"/>
      <c r="E36" s="24">
        <v>34</v>
      </c>
      <c r="F36" s="57"/>
      <c r="G36" s="57">
        <v>0</v>
      </c>
      <c r="H36" s="64"/>
      <c r="I36" s="58">
        <v>0</v>
      </c>
    </row>
    <row r="37" spans="1:9">
      <c r="A37" s="34" t="s">
        <v>50</v>
      </c>
      <c r="B37" s="33"/>
      <c r="C37" s="32"/>
      <c r="D37" s="9"/>
      <c r="E37" s="24">
        <v>35</v>
      </c>
      <c r="F37" s="57"/>
      <c r="G37" s="57">
        <v>0</v>
      </c>
      <c r="H37" s="64"/>
      <c r="I37" s="58">
        <v>0</v>
      </c>
    </row>
    <row r="38" spans="1:9">
      <c r="A38" s="2" t="s">
        <v>48</v>
      </c>
      <c r="B38" s="30" t="s">
        <v>51</v>
      </c>
      <c r="C38" s="51">
        <v>0</v>
      </c>
      <c r="D38" s="16"/>
      <c r="E38" s="24">
        <v>36</v>
      </c>
      <c r="F38" s="57"/>
      <c r="G38" s="57">
        <v>0</v>
      </c>
      <c r="H38" s="64"/>
      <c r="I38" s="58">
        <v>0</v>
      </c>
    </row>
    <row r="39" spans="1:9">
      <c r="A39" s="2" t="s">
        <v>52</v>
      </c>
      <c r="B39" s="30" t="s">
        <v>53</v>
      </c>
      <c r="C39" s="50">
        <v>0</v>
      </c>
      <c r="E39" s="24">
        <v>37</v>
      </c>
      <c r="F39" s="57"/>
      <c r="G39" s="57">
        <v>0</v>
      </c>
      <c r="H39" s="64"/>
      <c r="I39" s="58">
        <v>0</v>
      </c>
    </row>
    <row r="40" spans="1:9">
      <c r="A40" s="2" t="s">
        <v>54</v>
      </c>
      <c r="B40" s="30" t="s">
        <v>55</v>
      </c>
      <c r="C40" s="51">
        <v>0</v>
      </c>
      <c r="E40" s="24">
        <v>38</v>
      </c>
      <c r="F40" s="57"/>
      <c r="G40" s="57">
        <v>0</v>
      </c>
      <c r="H40" s="64"/>
      <c r="I40" s="58">
        <v>0</v>
      </c>
    </row>
    <row r="41" spans="1:9">
      <c r="A41" s="2" t="s">
        <v>56</v>
      </c>
      <c r="B41" s="30" t="s">
        <v>57</v>
      </c>
      <c r="C41" s="55" t="str">
        <f>IFERROR((C38/C40)*100, "-  %")</f>
        <v>-  %</v>
      </c>
      <c r="E41" s="24">
        <v>39</v>
      </c>
      <c r="F41" s="57"/>
      <c r="G41" s="57">
        <v>0</v>
      </c>
      <c r="H41" s="64"/>
      <c r="I41" s="58">
        <v>0</v>
      </c>
    </row>
    <row r="42" spans="1:9">
      <c r="A42" s="2" t="s">
        <v>58</v>
      </c>
      <c r="B42" s="30" t="s">
        <v>59</v>
      </c>
      <c r="C42" s="51">
        <v>0</v>
      </c>
      <c r="E42" s="24">
        <v>40</v>
      </c>
      <c r="F42" s="57"/>
      <c r="G42" s="57">
        <v>0</v>
      </c>
      <c r="H42" s="64"/>
      <c r="I42" s="58">
        <v>0</v>
      </c>
    </row>
    <row r="43" spans="1:9">
      <c r="A43" s="8" t="s">
        <v>60</v>
      </c>
      <c r="B43" s="29" t="s">
        <v>61</v>
      </c>
      <c r="C43" s="52">
        <v>0</v>
      </c>
      <c r="E43"/>
      <c r="F43" s="40" t="s">
        <v>62</v>
      </c>
      <c r="G43" s="40"/>
      <c r="H43" s="40"/>
      <c r="I43" s="41">
        <f>SUM(I3:I42)</f>
        <v>0</v>
      </c>
    </row>
    <row r="44" spans="1:9">
      <c r="A44" s="2" t="s">
        <v>63</v>
      </c>
      <c r="B44" s="27"/>
      <c r="C44" s="56">
        <f ca="1">SUMIF(Table710[],"Housing 1 - Low to Moderate", INDEX(Table710[],,4))</f>
        <v>0</v>
      </c>
      <c r="E44"/>
      <c r="F44"/>
      <c r="G44"/>
      <c r="H44"/>
    </row>
    <row r="45" spans="1:9" ht="19.149999999999999">
      <c r="A45" s="73"/>
      <c r="B45" s="73"/>
      <c r="C45" s="73"/>
      <c r="E45" s="19"/>
      <c r="F45"/>
      <c r="G45"/>
      <c r="H45"/>
    </row>
    <row r="46" spans="1:9">
      <c r="F46"/>
      <c r="G46"/>
      <c r="H46"/>
    </row>
    <row r="47" spans="1:9">
      <c r="G47" s="9"/>
      <c r="H47" s="9"/>
    </row>
    <row r="48" spans="1:9">
      <c r="G48" s="9"/>
      <c r="H48" s="9"/>
    </row>
    <row r="49" spans="7:8">
      <c r="G49" s="9"/>
      <c r="H49" s="9"/>
    </row>
    <row r="50" spans="7:8">
      <c r="G50" s="9"/>
      <c r="H50" s="9"/>
    </row>
    <row r="51" spans="7:8">
      <c r="G51" s="9"/>
      <c r="H51" s="9"/>
    </row>
    <row r="52" spans="7:8">
      <c r="G52" s="9"/>
      <c r="H52" s="9"/>
    </row>
    <row r="53" spans="7:8">
      <c r="G53" s="9"/>
      <c r="H53" s="9"/>
    </row>
    <row r="54" spans="7:8">
      <c r="G54" s="9"/>
      <c r="H54" s="9"/>
    </row>
    <row r="55" spans="7:8">
      <c r="G55" s="18"/>
      <c r="H55" s="18"/>
    </row>
  </sheetData>
  <mergeCells count="26">
    <mergeCell ref="A45:C45"/>
    <mergeCell ref="B4:C4"/>
    <mergeCell ref="B5:C5"/>
    <mergeCell ref="B6:C6"/>
    <mergeCell ref="B7:C7"/>
    <mergeCell ref="B8:C8"/>
    <mergeCell ref="B9:C9"/>
    <mergeCell ref="B10:C10"/>
    <mergeCell ref="B11:C11"/>
    <mergeCell ref="B12:C12"/>
    <mergeCell ref="A26:C26"/>
    <mergeCell ref="B15:C15"/>
    <mergeCell ref="B16:C16"/>
    <mergeCell ref="B17:C17"/>
    <mergeCell ref="B23:C23"/>
    <mergeCell ref="B24:C24"/>
    <mergeCell ref="E1:I1"/>
    <mergeCell ref="A1:C1"/>
    <mergeCell ref="B3:C3"/>
    <mergeCell ref="B13:C13"/>
    <mergeCell ref="B14:C14"/>
    <mergeCell ref="B18:C18"/>
    <mergeCell ref="B19:C19"/>
    <mergeCell ref="B20:C20"/>
    <mergeCell ref="B21:C21"/>
    <mergeCell ref="B22:C22"/>
  </mergeCells>
  <dataValidations count="10">
    <dataValidation type="whole" allowBlank="1" showInputMessage="1" showErrorMessage="1" errorTitle="Please correct" error="Please enter the dollar amount found on Florida Department of Revenue document DR420 TIF Section 1(1)." promptTitle="DR420 TIF 1(1)" prompt="Please enter the dollar amount found on Florida Department of Revenue document DR420 TIF Section 1(1)." sqref="C28" xr:uid="{00000000-0002-0000-0100-000000000000}">
      <formula1>0</formula1>
      <formula2>1000000000</formula2>
    </dataValidation>
    <dataValidation type="whole" allowBlank="1" showInputMessage="1" showErrorMessage="1" errorTitle="CRA's current taxable value" error="Please enter the dollar amount found in DOR DR 420 TIF Section 1(2)." promptTitle="DR420 TIF Section 1(20" prompt="Please enter the dollar amount found on Florida Department of Revenue document DR420 TIF Section 1(2)." sqref="C29" xr:uid="{00000000-0002-0000-0100-000001000000}">
      <formula1>0</formula1>
      <formula2>1000000000</formula2>
    </dataValidation>
    <dataValidation type="whole" allowBlank="1" showInputMessage="1" showErrorMessage="1" errorTitle="CRA's current taxable value" error="Please enter the dollar amount found in DOR DR 420 TIF Section 1(2)." promptTitle="DR420 TIF Section 1(4)" prompt="Please enter the dollar amount found on Florida Department of Revenue document DR420 TIF Section 1(4)." sqref="C31 C37" xr:uid="{00000000-0002-0000-0100-000002000000}">
      <formula1>0</formula1>
      <formula2>1000000000</formula2>
    </dataValidation>
    <dataValidation type="whole" allowBlank="1" showInputMessage="1" showErrorMessage="1" errorTitle="CRA's current taxable value" error="Please enter the dollar amount found in DOR DR 420 TIF Section 1(5)." promptTitle="DR420 TIF Section 1(5)" prompt="Please enter the dollar amount found on Florida Department of Revenue document DR420 TIF Section 1(4)." sqref="C32:C33 C42 C38 C40" xr:uid="{00000000-0002-0000-0100-000003000000}">
      <formula1>0</formula1>
      <formula2>1000000000</formula2>
    </dataValidation>
    <dataValidation type="decimal" allowBlank="1" showInputMessage="1" showErrorMessage="1" errorTitle="CRA's current taxable value" error="Please enter the dollar amount found in DOR DR 420 TIF Section 1(5)." promptTitle="DR420 TIF Section II(6a)" prompt="Please enter the percentage (0-100) found on Florida Department of Revenue document DR420 TIF Section II(6a))." sqref="C34" xr:uid="{00000000-0002-0000-0100-000004000000}">
      <formula1>0</formula1>
      <formula2>100</formula2>
    </dataValidation>
    <dataValidation type="decimal" allowBlank="1" showInputMessage="1" showErrorMessage="1" errorTitle="CRA's current taxable value" error="Please enter the dollar amount found in DOR DR 420 TIF Section 1(5)." promptTitle="DR420 TIF Section 1(5)" prompt="Please enter the dollar amount found on Florida Department of Revenue document DR420 TIF Section 1(4)." sqref="C39" xr:uid="{00000000-0002-0000-0100-000005000000}">
      <formula1>0</formula1>
      <formula2>10</formula2>
    </dataValidation>
    <dataValidation type="decimal" allowBlank="1" showInputMessage="1" showErrorMessage="1" errorTitle="Error Alert" error="Please, enter your Actual Expended Increment Revenue in  revenue in dollar and cents ($.¢¢) format up to $1,000,000,000.00. " promptTitle="Actual Expended Incmt. Revenue" prompt="Please, enter your actual expended increment revenue in dollar and cents ($.¢¢) format up to $1,000,000,000.00. " sqref="C43" xr:uid="{00000000-0002-0000-0100-000006000000}">
      <formula1>0</formula1>
      <formula2>1000000000</formula2>
    </dataValidation>
    <dataValidation type="whole" allowBlank="1" showInputMessage="1" showErrorMessage="1" sqref="G3:G42" xr:uid="{00000000-0002-0000-0100-000007000000}">
      <formula1>0</formula1>
      <formula2>500</formula2>
    </dataValidation>
    <dataValidation type="whole" allowBlank="1" showInputMessage="1" showErrorMessage="1" sqref="I3:I42" xr:uid="{00000000-0002-0000-0100-000008000000}">
      <formula1>0</formula1>
      <formula2>100000000</formula2>
    </dataValidation>
    <dataValidation type="whole" allowBlank="1" showInputMessage="1" showErrorMessage="1" errorTitle="CRA's current taxable value" error="Please enter the dollar amount found in DOR DR 420 TIF Section 1(2)." promptTitle="DR420 TIF Section 1(4)" prompt="If you have more than one taxing authority use your Audit under Statement of Revenues._x000a_ _x000a_If you only collect from your own City or County use the  DOR420 TIF 6c." sqref="C36" xr:uid="{00000000-0002-0000-0100-000009000000}">
      <formula1>0</formula1>
      <formula2>1000000000</formula2>
    </dataValidation>
  </dataValidations>
  <hyperlinks>
    <hyperlink ref="B16:C16" r:id="rId1" display="https://www.wildwood-fl.gov/" xr:uid="{2D095998-3508-4346-9671-0F5EC75D174B}"/>
  </hyperlinks>
  <pageMargins left="0.7" right="0.7" top="0.75" bottom="0.75" header="0.3" footer="0.3"/>
  <pageSetup orientation="portrait" r:id="rId2"/>
  <legacyDrawing r:id="rId3"/>
  <tableParts count="2">
    <tablePart r:id="rId4"/>
    <tablePart r:id="rId5"/>
  </tableParts>
  <extLst>
    <ext xmlns:x14="http://schemas.microsoft.com/office/spreadsheetml/2009/9/main" uri="{CCE6A557-97BC-4b89-ADB6-D9C93CAAB3DF}">
      <x14:dataValidations xmlns:xm="http://schemas.microsoft.com/office/excel/2006/main" count="5">
        <x14:dataValidation type="list" allowBlank="1" showInputMessage="1" showErrorMessage="1" errorTitle="Error Message" error="Please, select a CRA from the existing list using the dropdown to the right. If you do not see your CRA please see the cell's accompanying notes." promptTitle="CRA Name" prompt="Please, select your CRA from the dropdown to the right." xr:uid="{00000000-0002-0000-0100-00000A000000}">
          <x14:formula1>
            <xm:f>'cra district data'!$A$2:$A$300</xm:f>
          </x14:formula1>
          <xm:sqref>B3:C3</xm:sqref>
        </x14:dataValidation>
        <x14:dataValidation type="list" allowBlank="1" showInputMessage="1" showErrorMessage="1" xr:uid="{00000000-0002-0000-0100-00000B000000}">
          <x14:formula1>
            <xm:f>'activities list'!$C$3:$C$5</xm:f>
          </x14:formula1>
          <xm:sqref>H4:H42</xm:sqref>
        </x14:dataValidation>
        <x14:dataValidation type="list" allowBlank="1" showInputMessage="1" showErrorMessage="1" xr:uid="{00000000-0002-0000-0100-00000C000000}">
          <x14:formula1>
            <xm:f>'activities list'!$D$3:$D$10</xm:f>
          </x14:formula1>
          <xm:sqref>F4:F42</xm:sqref>
        </x14:dataValidation>
        <x14:dataValidation type="list" allowBlank="1" showInputMessage="1" showErrorMessage="1" errorTitle="Error Alert" error="Please, select from the approved Activity classes." promptTitle="Activity Type" prompt="Please, select your CRA funded activity. If you do not see a fitting category, please review the Activity Classes tab below." xr:uid="{00000000-0002-0000-0100-00000D000000}">
          <x14:formula1>
            <xm:f>'activities list'!$D$3:$D$10</xm:f>
          </x14:formula1>
          <xm:sqref>F3</xm:sqref>
        </x14:dataValidation>
        <x14:dataValidation type="list" allowBlank="1" showInputMessage="1" showErrorMessage="1" errorTitle="Error Alert" error="Please, select the appropriate status (Started – S or Completed - C) of your CRA funded activity. " promptTitle="Activity Status" prompt="Please, select the appropriate status of your CRA funded activity. " xr:uid="{00000000-0002-0000-0100-00000E000000}">
          <x14:formula1>
            <xm:f>'activities list'!$C$3:$C$5</xm:f>
          </x14:formula1>
          <xm:sqref>H3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J47"/>
  <sheetViews>
    <sheetView tabSelected="1" view="pageLayout" zoomScale="60" zoomScaleNormal="100" zoomScalePageLayoutView="60" workbookViewId="0">
      <selection activeCell="D10" sqref="D10:J10"/>
    </sheetView>
  </sheetViews>
  <sheetFormatPr defaultRowHeight="14.45"/>
  <cols>
    <col min="2" max="2" width="8.85546875" customWidth="1"/>
    <col min="4" max="4" width="9.7109375" bestFit="1" customWidth="1"/>
    <col min="10" max="10" width="7.140625" customWidth="1"/>
  </cols>
  <sheetData>
    <row r="1" spans="1:10" s="61" customFormat="1" ht="28.9" customHeight="1">
      <c r="A1" s="97" t="str">
        <f>INPUT!B3 &amp; ""</f>
        <v>Wildwood Community Redevelopment Agency</v>
      </c>
      <c r="B1" s="97"/>
      <c r="C1" s="97"/>
      <c r="D1" s="97"/>
      <c r="E1" s="97"/>
      <c r="F1" s="97"/>
      <c r="G1" s="97"/>
      <c r="H1" s="97"/>
      <c r="I1" s="97"/>
      <c r="J1" s="97"/>
    </row>
    <row r="2" spans="1:10">
      <c r="A2" s="99" t="s">
        <v>64</v>
      </c>
      <c r="B2" s="99"/>
      <c r="C2" s="99"/>
      <c r="D2" s="99"/>
      <c r="E2" s="99"/>
      <c r="F2" s="99"/>
      <c r="G2" s="99"/>
      <c r="H2" s="99"/>
      <c r="I2" s="80">
        <f>INPUT!B4</f>
        <v>1173</v>
      </c>
      <c r="J2" s="80"/>
    </row>
    <row r="4" spans="1:10">
      <c r="A4" s="101" t="s">
        <v>65</v>
      </c>
      <c r="B4" s="101"/>
      <c r="C4" s="101"/>
      <c r="D4" s="80" t="str">
        <f>_xlfn.CONCAT(INPUT!B5," ",INPUT!B6," ",INPUT!B7)</f>
        <v>Mr. Ed Wolf</v>
      </c>
      <c r="E4" s="80"/>
      <c r="F4" s="80"/>
      <c r="G4" s="80"/>
      <c r="H4" s="80"/>
      <c r="I4" s="80"/>
      <c r="J4" s="80"/>
    </row>
    <row r="5" spans="1:10">
      <c r="A5" s="82" t="str">
        <f>INPUT!A8</f>
        <v>Mailing  Address</v>
      </c>
      <c r="B5" s="82"/>
      <c r="C5" s="82"/>
      <c r="D5" s="80" t="str">
        <f>_xlfn.CONCAT(INPUT!B8," ",INPUT!B10,", ",INPUT!B11," ",INPUT!B12)</f>
        <v>100 North Main Street Wildwood, FL 34785</v>
      </c>
      <c r="E5" s="80"/>
      <c r="F5" s="80"/>
      <c r="G5" s="80"/>
      <c r="H5" s="80"/>
      <c r="I5" s="80"/>
      <c r="J5" s="80"/>
    </row>
    <row r="6" spans="1:10">
      <c r="A6" s="82" t="str">
        <f>INPUT!A9</f>
        <v>Office Address</v>
      </c>
      <c r="B6" s="82"/>
      <c r="C6" s="82"/>
      <c r="D6" s="100" t="str">
        <f>INPUT!B9</f>
        <v/>
      </c>
      <c r="E6" s="80"/>
      <c r="F6" s="80"/>
      <c r="G6" s="80"/>
      <c r="H6" s="80"/>
      <c r="I6" s="80"/>
      <c r="J6" s="80"/>
    </row>
    <row r="7" spans="1:10">
      <c r="A7" s="82" t="str">
        <f>INPUT!A13</f>
        <v>Telephone</v>
      </c>
      <c r="B7" s="82"/>
      <c r="C7" s="82"/>
      <c r="D7" s="80" t="str">
        <f>INPUT!B13</f>
        <v>(352) 330-1330</v>
      </c>
      <c r="E7" s="80"/>
      <c r="F7" s="80"/>
      <c r="G7" s="80"/>
      <c r="H7" s="80"/>
      <c r="I7" s="80"/>
      <c r="J7" s="80"/>
    </row>
    <row r="8" spans="1:10">
      <c r="A8" s="82" t="str">
        <f>INPUT!A14</f>
        <v>Fax</v>
      </c>
      <c r="B8" s="82"/>
      <c r="C8" s="82"/>
      <c r="D8" s="80" t="str">
        <f>INPUT!B14</f>
        <v>(352) 330-1338</v>
      </c>
      <c r="E8" s="80"/>
      <c r="F8" s="80"/>
      <c r="G8" s="80"/>
      <c r="H8" s="80"/>
      <c r="I8" s="80"/>
      <c r="J8" s="80"/>
    </row>
    <row r="9" spans="1:10">
      <c r="A9" s="82" t="str">
        <f>INPUT!A15</f>
        <v>Email</v>
      </c>
      <c r="B9" s="82"/>
      <c r="C9" s="82"/>
      <c r="D9" s="80" t="str">
        <f>INPUT!B15</f>
        <v>ewolf@wildwood-fl.gov</v>
      </c>
      <c r="E9" s="80"/>
      <c r="F9" s="80"/>
      <c r="G9" s="80"/>
      <c r="H9" s="80"/>
      <c r="I9" s="80"/>
      <c r="J9" s="80"/>
    </row>
    <row r="10" spans="1:10">
      <c r="A10" s="82" t="str">
        <f>INPUT!A16</f>
        <v>Website</v>
      </c>
      <c r="B10" s="82"/>
      <c r="C10" s="82"/>
      <c r="D10" s="80" t="str">
        <f>INPUT!B16</f>
        <v>www.wildwood-fl.gov/index.asp?Type=B_BASIC&amp;SEC=%7B242461F3-43C7-4181-A09A-258AB6E4AFB0%7D</v>
      </c>
      <c r="E10" s="80"/>
      <c r="F10" s="80"/>
      <c r="G10" s="80"/>
      <c r="H10" s="80"/>
      <c r="I10" s="80"/>
      <c r="J10" s="80"/>
    </row>
    <row r="11" spans="1:10">
      <c r="A11" s="82" t="str">
        <f>INPUT!A17</f>
        <v>County(ies)</v>
      </c>
      <c r="B11" s="82"/>
      <c r="C11" s="82"/>
      <c r="D11" s="80" t="str">
        <f>INPUT!B17</f>
        <v>Sumter</v>
      </c>
      <c r="E11" s="80"/>
      <c r="F11" s="80"/>
      <c r="G11" s="80"/>
      <c r="H11" s="80"/>
      <c r="I11" s="80"/>
      <c r="J11" s="80"/>
    </row>
    <row r="12" spans="1:10">
      <c r="A12" s="82" t="str">
        <f>INPUT!A18</f>
        <v>Local Governing Authority</v>
      </c>
      <c r="B12" s="82"/>
      <c r="C12" s="82"/>
      <c r="D12" s="80" t="str">
        <f>INPUT!B18</f>
        <v>City of Wildwood</v>
      </c>
      <c r="E12" s="80"/>
      <c r="F12" s="80"/>
      <c r="G12" s="80"/>
      <c r="H12" s="80"/>
      <c r="I12" s="80"/>
      <c r="J12" s="80"/>
    </row>
    <row r="13" spans="1:10">
      <c r="A13" s="82" t="str">
        <f>INPUT!A19</f>
        <v>Date Created / Established</v>
      </c>
      <c r="B13" s="82"/>
      <c r="C13" s="82"/>
      <c r="D13" s="96">
        <f>INPUT!B19</f>
        <v>32580</v>
      </c>
      <c r="E13" s="96"/>
      <c r="F13" s="96"/>
      <c r="G13" s="96"/>
      <c r="H13" s="96"/>
      <c r="I13" s="96"/>
      <c r="J13" s="96"/>
    </row>
    <row r="14" spans="1:10">
      <c r="A14" s="82" t="str">
        <f>INPUT!A20</f>
        <v>Creation Documents</v>
      </c>
      <c r="B14" s="82"/>
      <c r="C14" s="82"/>
      <c r="D14" s="80" t="str">
        <f>INPUT!B20</f>
        <v>City Ordinance 185; Resolution 389</v>
      </c>
      <c r="E14" s="80"/>
      <c r="F14" s="80"/>
      <c r="G14" s="80"/>
      <c r="H14" s="80"/>
      <c r="I14" s="80"/>
      <c r="J14" s="80"/>
    </row>
    <row r="15" spans="1:10">
      <c r="A15" s="82" t="str">
        <f>INPUT!A21</f>
        <v>Board Selection</v>
      </c>
      <c r="B15" s="82"/>
      <c r="C15" s="82"/>
      <c r="D15" s="80" t="str">
        <f>INPUT!B21</f>
        <v>Identical to Local Governing Authority</v>
      </c>
      <c r="E15" s="80"/>
      <c r="F15" s="80"/>
      <c r="G15" s="80"/>
      <c r="H15" s="80"/>
      <c r="I15" s="80"/>
      <c r="J15" s="80"/>
    </row>
    <row r="16" spans="1:10">
      <c r="A16" s="82" t="str">
        <f>INPUT!A22</f>
        <v>Authority to Issue Bonds</v>
      </c>
      <c r="B16" s="82"/>
      <c r="C16" s="82"/>
      <c r="D16" s="80" t="str">
        <f>INPUT!B22</f>
        <v>Yes</v>
      </c>
      <c r="E16" s="80"/>
      <c r="F16" s="80"/>
      <c r="G16" s="80"/>
      <c r="H16" s="80"/>
      <c r="I16" s="80"/>
      <c r="J16" s="80"/>
    </row>
    <row r="17" spans="1:10">
      <c r="A17" s="82" t="str">
        <f>INPUT!A23</f>
        <v>Revenue</v>
      </c>
      <c r="B17" s="82"/>
      <c r="C17" s="82"/>
      <c r="D17" s="80" t="str">
        <f>INPUT!B23</f>
        <v>Tax Increment Financing</v>
      </c>
      <c r="E17" s="80"/>
      <c r="F17" s="80"/>
      <c r="G17" s="80"/>
      <c r="H17" s="80"/>
      <c r="I17" s="80"/>
      <c r="J17" s="80"/>
    </row>
    <row r="18" spans="1:10">
      <c r="A18" s="82" t="str">
        <f>INPUT!A24</f>
        <v>Most Recent Update</v>
      </c>
      <c r="B18" s="82"/>
      <c r="C18" s="82"/>
      <c r="D18" s="96">
        <f>INPUT!B24</f>
        <v>43031</v>
      </c>
      <c r="E18" s="96"/>
      <c r="F18" s="96"/>
      <c r="G18" s="96"/>
      <c r="H18" s="96"/>
      <c r="I18" s="96"/>
      <c r="J18" s="96"/>
    </row>
    <row r="19" spans="1:10">
      <c r="A19" s="82"/>
      <c r="B19" s="82"/>
      <c r="C19" s="82"/>
      <c r="D19" s="82"/>
      <c r="E19" s="82"/>
      <c r="F19" s="82"/>
      <c r="G19" s="82"/>
      <c r="H19" s="98"/>
      <c r="I19" s="98"/>
      <c r="J19" s="98"/>
    </row>
    <row r="20" spans="1:10">
      <c r="A20" s="82" t="s">
        <v>66</v>
      </c>
      <c r="B20" s="82"/>
      <c r="C20" s="82"/>
      <c r="D20" s="82"/>
      <c r="E20" s="82"/>
      <c r="F20" s="82"/>
      <c r="G20" s="82"/>
      <c r="H20" s="94">
        <f>COUNTIF(Table710[Started (S) Completed (C)],"=S")</f>
        <v>0</v>
      </c>
      <c r="I20" s="94"/>
      <c r="J20" s="94"/>
    </row>
    <row r="21" spans="1:10">
      <c r="A21" s="82" t="s">
        <v>67</v>
      </c>
      <c r="B21" s="82"/>
      <c r="C21" s="82"/>
      <c r="D21" s="82"/>
      <c r="E21" s="82"/>
      <c r="F21" s="82"/>
      <c r="G21" s="82"/>
      <c r="H21" s="94">
        <f>COUNTIF(Table710[Started (S) Completed (C)],"=C")</f>
        <v>0</v>
      </c>
      <c r="I21" s="94"/>
      <c r="J21" s="94"/>
    </row>
    <row r="22" spans="1:10">
      <c r="A22" s="82" t="str">
        <f>INPUT!A28</f>
        <v>Current Year Taxable Value in CRA</v>
      </c>
      <c r="B22" s="82"/>
      <c r="C22" s="82"/>
      <c r="D22" s="82"/>
      <c r="E22" s="82"/>
      <c r="F22" s="82"/>
      <c r="G22" s="82"/>
      <c r="H22" s="92">
        <f>INPUT!C28</f>
        <v>0</v>
      </c>
      <c r="I22" s="93"/>
      <c r="J22" s="93"/>
    </row>
    <row r="23" spans="1:10">
      <c r="A23" s="82" t="str">
        <f>INPUT!A43</f>
        <v>Actual expended increment revenue</v>
      </c>
      <c r="B23" s="82"/>
      <c r="C23" s="82"/>
      <c r="D23" s="82"/>
      <c r="E23" s="82"/>
      <c r="F23" s="82"/>
      <c r="G23" s="82"/>
      <c r="H23" s="95">
        <f>INPUT!C43</f>
        <v>0</v>
      </c>
      <c r="I23" s="95"/>
      <c r="J23" s="95"/>
    </row>
    <row r="24" spans="1:10">
      <c r="A24" s="82" t="str">
        <f>INPUT!A29</f>
        <v>Base Year Taxable Value in CRA</v>
      </c>
      <c r="B24" s="82"/>
      <c r="C24" s="82"/>
      <c r="D24" s="82"/>
      <c r="E24" s="82"/>
      <c r="F24" s="82"/>
      <c r="G24" s="82"/>
      <c r="H24" s="87">
        <f>INPUT!C29</f>
        <v>0</v>
      </c>
      <c r="I24" s="87"/>
      <c r="J24" s="87"/>
    </row>
    <row r="25" spans="1:10">
      <c r="A25" s="82" t="str">
        <f>INPUT!A30</f>
        <v>Current Year Tax Increment Value</v>
      </c>
      <c r="B25" s="82"/>
      <c r="C25" s="82"/>
      <c r="D25" s="82"/>
      <c r="E25" s="82"/>
      <c r="F25" s="82"/>
      <c r="G25" s="82"/>
      <c r="H25" s="87">
        <f>INPUT!C30</f>
        <v>0</v>
      </c>
      <c r="I25" s="87"/>
      <c r="J25" s="87"/>
    </row>
    <row r="26" spans="1:10">
      <c r="A26" s="82"/>
      <c r="B26" s="82"/>
      <c r="C26" s="82"/>
      <c r="D26" s="82"/>
      <c r="E26" s="82"/>
      <c r="F26" s="82"/>
      <c r="G26" s="88"/>
      <c r="H26" s="84"/>
      <c r="I26" s="85"/>
      <c r="J26" s="86"/>
    </row>
    <row r="27" spans="1:10">
      <c r="A27" s="82" t="s">
        <v>68</v>
      </c>
      <c r="B27" s="82"/>
      <c r="C27" s="82"/>
      <c r="D27" s="82"/>
      <c r="E27" s="82"/>
      <c r="F27" s="82"/>
      <c r="G27" s="88"/>
      <c r="H27" s="89">
        <f ca="1">INPUT!C44</f>
        <v>0</v>
      </c>
      <c r="I27" s="90"/>
      <c r="J27" s="91"/>
    </row>
    <row r="28" spans="1:10">
      <c r="A28" s="82"/>
      <c r="B28" s="82"/>
      <c r="C28" s="82"/>
      <c r="D28" s="82"/>
      <c r="E28" s="82"/>
      <c r="F28" s="82"/>
      <c r="G28" s="82"/>
      <c r="H28" s="83"/>
      <c r="I28" s="83"/>
      <c r="J28" s="83"/>
    </row>
    <row r="29" spans="1:10" ht="14.45" customHeight="1">
      <c r="A29" s="81" t="s">
        <v>69</v>
      </c>
      <c r="B29" s="81"/>
      <c r="C29" s="81"/>
      <c r="D29" s="81"/>
      <c r="E29" s="81"/>
      <c r="F29" s="81"/>
      <c r="G29" s="81"/>
      <c r="H29" s="81"/>
      <c r="I29" s="81"/>
      <c r="J29" s="81"/>
    </row>
    <row r="30" spans="1:10" ht="15" customHeight="1">
      <c r="A30" s="81"/>
      <c r="B30" s="81"/>
      <c r="C30" s="81"/>
      <c r="D30" s="81"/>
      <c r="E30" s="81"/>
      <c r="F30" s="81"/>
      <c r="G30" s="81"/>
      <c r="H30" s="81"/>
      <c r="I30" s="81"/>
      <c r="J30" s="81"/>
    </row>
    <row r="31" spans="1:10">
      <c r="C31" s="103" t="s">
        <v>70</v>
      </c>
      <c r="D31" s="103"/>
      <c r="E31" s="103"/>
      <c r="F31" s="103"/>
      <c r="G31" s="103" t="s">
        <v>71</v>
      </c>
      <c r="H31" s="103"/>
    </row>
    <row r="32" spans="1:10">
      <c r="C32" s="102" t="str">
        <f>IF(INPUT!F3&lt;&gt;"",INPUT!F3,"")</f>
        <v/>
      </c>
      <c r="D32" s="102"/>
      <c r="E32" s="102"/>
      <c r="F32" s="102"/>
      <c r="G32" s="102" t="str">
        <f>IF(INPUT!G3&lt;&gt;0,INPUT!G3,"")</f>
        <v/>
      </c>
      <c r="H32" s="102"/>
    </row>
    <row r="33" spans="1:8">
      <c r="C33" s="102" t="str">
        <f>IF(INPUT!F4&lt;&gt;"",INPUT!F4,"")</f>
        <v/>
      </c>
      <c r="D33" s="102"/>
      <c r="E33" s="102"/>
      <c r="F33" s="102"/>
      <c r="G33" s="102" t="str">
        <f>IF(INPUT!G4&lt;&gt;0,INPUT!G4,"")</f>
        <v/>
      </c>
      <c r="H33" s="102"/>
    </row>
    <row r="34" spans="1:8">
      <c r="C34" s="102" t="str">
        <f>IF(INPUT!F5&lt;&gt;"",INPUT!F5,"")</f>
        <v/>
      </c>
      <c r="D34" s="102"/>
      <c r="E34" s="102"/>
      <c r="F34" s="102"/>
      <c r="G34" s="102" t="str">
        <f>IF(INPUT!G5&lt;&gt;0,INPUT!G5,"")</f>
        <v/>
      </c>
      <c r="H34" s="102"/>
    </row>
    <row r="35" spans="1:8">
      <c r="C35" s="102" t="str">
        <f>IF(INPUT!F6&lt;&gt;"",INPUT!F6,"")</f>
        <v/>
      </c>
      <c r="D35" s="102"/>
      <c r="E35" s="102"/>
      <c r="F35" s="102"/>
      <c r="G35" s="102" t="str">
        <f>IF(INPUT!G6&lt;&gt;0,INPUT!G6,"")</f>
        <v/>
      </c>
      <c r="H35" s="102"/>
    </row>
    <row r="36" spans="1:8">
      <c r="C36" s="102" t="str">
        <f>IF(INPUT!F7&lt;&gt;"",INPUT!F7,"")</f>
        <v/>
      </c>
      <c r="D36" s="102"/>
      <c r="E36" s="102"/>
      <c r="F36" s="102"/>
      <c r="G36" s="102" t="str">
        <f>IF(INPUT!G7&lt;&gt;0,INPUT!G7,"")</f>
        <v/>
      </c>
      <c r="H36" s="102"/>
    </row>
    <row r="37" spans="1:8">
      <c r="C37" s="102" t="str">
        <f>IF(INPUT!F8&lt;&gt;"",INPUT!F8,"")</f>
        <v/>
      </c>
      <c r="D37" s="102"/>
      <c r="E37" s="102"/>
      <c r="F37" s="102"/>
      <c r="G37" s="102" t="str">
        <f>IF(INPUT!G8&lt;&gt;0,INPUT!G8,"")</f>
        <v/>
      </c>
      <c r="H37" s="102"/>
    </row>
    <row r="38" spans="1:8">
      <c r="C38" s="102" t="str">
        <f>IF(INPUT!F9&lt;&gt;"",INPUT!F9,"")</f>
        <v/>
      </c>
      <c r="D38" s="102"/>
      <c r="E38" s="102"/>
      <c r="F38" s="102"/>
      <c r="G38" s="102" t="str">
        <f>IF(INPUT!G9&lt;&gt;0,INPUT!G9,"")</f>
        <v/>
      </c>
      <c r="H38" s="102"/>
    </row>
    <row r="39" spans="1:8">
      <c r="C39" s="102" t="str">
        <f>IF(INPUT!F10&lt;&gt;"",INPUT!F10,"")</f>
        <v/>
      </c>
      <c r="D39" s="102"/>
      <c r="E39" s="102"/>
      <c r="F39" s="102"/>
      <c r="G39" s="102" t="str">
        <f>IF(INPUT!G10&lt;&gt;0,INPUT!G10,"")</f>
        <v/>
      </c>
      <c r="H39" s="102"/>
    </row>
    <row r="40" spans="1:8">
      <c r="C40" s="102" t="str">
        <f>IF(INPUT!F11&lt;&gt;"",INPUT!F11,"")</f>
        <v/>
      </c>
      <c r="D40" s="102"/>
      <c r="E40" s="102"/>
      <c r="F40" s="102"/>
      <c r="G40" s="102" t="str">
        <f>IF(INPUT!G11&lt;&gt;0,INPUT!G11,"")</f>
        <v/>
      </c>
      <c r="H40" s="102"/>
    </row>
    <row r="41" spans="1:8">
      <c r="C41" s="102" t="str">
        <f>IF(INPUT!F12&lt;&gt;"",INPUT!F12,"")</f>
        <v/>
      </c>
      <c r="D41" s="102"/>
      <c r="E41" s="102"/>
      <c r="F41" s="102"/>
      <c r="G41" s="102" t="str">
        <f>IF(INPUT!G12&lt;&gt;0,INPUT!G12,"")</f>
        <v/>
      </c>
      <c r="H41" s="102"/>
    </row>
    <row r="42" spans="1:8">
      <c r="C42" s="102" t="str">
        <f>IF(INPUT!F13&lt;&gt;"",INPUT!F13,"")</f>
        <v/>
      </c>
      <c r="D42" s="102"/>
      <c r="E42" s="102"/>
      <c r="F42" s="102"/>
      <c r="G42" s="102" t="str">
        <f>IF(INPUT!G13&lt;&gt;0,INPUT!G13,"")</f>
        <v/>
      </c>
      <c r="H42" s="102"/>
    </row>
    <row r="43" spans="1:8">
      <c r="C43" s="102" t="str">
        <f>IF(INPUT!F14&lt;&gt;"",INPUT!F14,"")</f>
        <v/>
      </c>
      <c r="D43" s="102"/>
      <c r="E43" s="102"/>
      <c r="F43" s="102"/>
      <c r="G43" s="102" t="str">
        <f>IF(INPUT!G14&lt;&gt;0,INPUT!G14,"")</f>
        <v/>
      </c>
      <c r="H43" s="102"/>
    </row>
    <row r="44" spans="1:8">
      <c r="C44" s="102" t="str">
        <f>IF(INPUT!F15&lt;&gt;"",INPUT!F15,"")</f>
        <v/>
      </c>
      <c r="D44" s="102"/>
      <c r="E44" s="102"/>
      <c r="F44" s="102"/>
      <c r="G44" s="102" t="str">
        <f>IF(INPUT!G15&lt;&gt;0,INPUT!G15,"")</f>
        <v/>
      </c>
      <c r="H44" s="102"/>
    </row>
    <row r="45" spans="1:8">
      <c r="C45" s="102" t="str">
        <f>IF(INPUT!F16&lt;&gt;"",INPUT!F16,"")</f>
        <v/>
      </c>
      <c r="D45" s="102"/>
      <c r="E45" s="102"/>
      <c r="F45" s="102"/>
      <c r="G45" s="102" t="str">
        <f>IF(INPUT!G16&lt;&gt;0,INPUT!G16,"")</f>
        <v/>
      </c>
      <c r="H45" s="102"/>
    </row>
    <row r="46" spans="1:8">
      <c r="A46" s="27"/>
    </row>
    <row r="47" spans="1:8">
      <c r="A47" s="27"/>
    </row>
  </sheetData>
  <mergeCells count="84">
    <mergeCell ref="C41:F41"/>
    <mergeCell ref="C42:F42"/>
    <mergeCell ref="C43:F43"/>
    <mergeCell ref="C44:F44"/>
    <mergeCell ref="C45:F45"/>
    <mergeCell ref="G41:H41"/>
    <mergeCell ref="G42:H42"/>
    <mergeCell ref="G43:H43"/>
    <mergeCell ref="G44:H44"/>
    <mergeCell ref="G45:H45"/>
    <mergeCell ref="G31:H31"/>
    <mergeCell ref="H24:J24"/>
    <mergeCell ref="C38:F38"/>
    <mergeCell ref="C39:F39"/>
    <mergeCell ref="C40:F40"/>
    <mergeCell ref="G36:H36"/>
    <mergeCell ref="G37:H37"/>
    <mergeCell ref="G38:H38"/>
    <mergeCell ref="G39:H39"/>
    <mergeCell ref="G40:H40"/>
    <mergeCell ref="C31:F31"/>
    <mergeCell ref="C32:F32"/>
    <mergeCell ref="C33:F33"/>
    <mergeCell ref="C34:F34"/>
    <mergeCell ref="C35:F35"/>
    <mergeCell ref="C36:F36"/>
    <mergeCell ref="C37:F37"/>
    <mergeCell ref="G32:H32"/>
    <mergeCell ref="G33:H33"/>
    <mergeCell ref="G34:H34"/>
    <mergeCell ref="G35:H35"/>
    <mergeCell ref="A1:J1"/>
    <mergeCell ref="D18:J18"/>
    <mergeCell ref="H20:J20"/>
    <mergeCell ref="A21:G21"/>
    <mergeCell ref="A18:C18"/>
    <mergeCell ref="A19:G19"/>
    <mergeCell ref="H19:J19"/>
    <mergeCell ref="A2:H2"/>
    <mergeCell ref="A5:C5"/>
    <mergeCell ref="A6:C6"/>
    <mergeCell ref="I2:J2"/>
    <mergeCell ref="D4:J4"/>
    <mergeCell ref="D5:J5"/>
    <mergeCell ref="D6:J6"/>
    <mergeCell ref="A4:C4"/>
    <mergeCell ref="D7:J7"/>
    <mergeCell ref="D8:J8"/>
    <mergeCell ref="D9:J9"/>
    <mergeCell ref="A24:G24"/>
    <mergeCell ref="A7:C7"/>
    <mergeCell ref="A8:C8"/>
    <mergeCell ref="A9:C9"/>
    <mergeCell ref="A10:C10"/>
    <mergeCell ref="A11:C11"/>
    <mergeCell ref="D10:J10"/>
    <mergeCell ref="D11:J11"/>
    <mergeCell ref="A20:G20"/>
    <mergeCell ref="A15:C15"/>
    <mergeCell ref="A16:C16"/>
    <mergeCell ref="D12:J12"/>
    <mergeCell ref="D17:J17"/>
    <mergeCell ref="A12:C12"/>
    <mergeCell ref="A13:C13"/>
    <mergeCell ref="A14:C14"/>
    <mergeCell ref="D13:J13"/>
    <mergeCell ref="D14:J14"/>
    <mergeCell ref="D15:J15"/>
    <mergeCell ref="D16:J16"/>
    <mergeCell ref="A29:J30"/>
    <mergeCell ref="A28:G28"/>
    <mergeCell ref="H28:J28"/>
    <mergeCell ref="H26:J26"/>
    <mergeCell ref="H25:J25"/>
    <mergeCell ref="A27:G27"/>
    <mergeCell ref="A26:G26"/>
    <mergeCell ref="H27:J27"/>
    <mergeCell ref="A25:G25"/>
    <mergeCell ref="A22:G22"/>
    <mergeCell ref="H22:J22"/>
    <mergeCell ref="H21:J21"/>
    <mergeCell ref="A17:C17"/>
    <mergeCell ref="A23:G23"/>
    <mergeCell ref="H23:J23"/>
  </mergeCells>
  <pageMargins left="0.7" right="0.7" top="0.75" bottom="0.75" header="0.3" footer="0.3"/>
  <pageSetup orientation="portrait" r:id="rId1"/>
  <headerFooter>
    <oddHeader>&amp;C&amp;"-,Bold"&amp;16Community Redevelopment Agency Annual Report</oddHeader>
    <oddFooter>&amp;CPage &amp;P of &amp;N
&amp;8Copyright 2019 Jeff Burton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J9"/>
  <sheetViews>
    <sheetView workbookViewId="0">
      <selection activeCell="G7" sqref="G7"/>
    </sheetView>
  </sheetViews>
  <sheetFormatPr defaultRowHeight="14.45"/>
  <cols>
    <col min="1" max="1" width="23.85546875" bestFit="1" customWidth="1"/>
    <col min="2" max="10" width="15.5703125" style="44" customWidth="1"/>
  </cols>
  <sheetData>
    <row r="1" spans="1:8" ht="29.1" thickBot="1">
      <c r="A1" s="46" t="s">
        <v>2</v>
      </c>
      <c r="B1" s="45" t="s">
        <v>72</v>
      </c>
      <c r="C1" s="45" t="s">
        <v>73</v>
      </c>
      <c r="D1" s="45" t="s">
        <v>74</v>
      </c>
      <c r="E1" s="45" t="s">
        <v>75</v>
      </c>
      <c r="F1" s="45" t="s">
        <v>76</v>
      </c>
      <c r="G1" s="45" t="s">
        <v>77</v>
      </c>
      <c r="H1" s="45" t="s">
        <v>78</v>
      </c>
    </row>
    <row r="2" spans="1:8" ht="14.65" thickTop="1">
      <c r="A2" s="47" t="s">
        <v>79</v>
      </c>
      <c r="B2" s="44" t="s">
        <v>80</v>
      </c>
      <c r="C2" s="44" t="s">
        <v>81</v>
      </c>
      <c r="D2" s="44" t="s">
        <v>82</v>
      </c>
      <c r="G2" s="44" t="s">
        <v>83</v>
      </c>
      <c r="H2" s="44" t="s">
        <v>84</v>
      </c>
    </row>
    <row r="3" spans="1:8" ht="28.9">
      <c r="B3" s="44" t="s">
        <v>85</v>
      </c>
      <c r="C3" s="44" t="s">
        <v>86</v>
      </c>
      <c r="D3" s="44" t="s">
        <v>87</v>
      </c>
      <c r="G3" s="44" t="s">
        <v>88</v>
      </c>
      <c r="H3" s="44" t="s">
        <v>89</v>
      </c>
    </row>
    <row r="4" spans="1:8" ht="28.9">
      <c r="B4" s="44" t="s">
        <v>90</v>
      </c>
      <c r="C4" s="44" t="s">
        <v>91</v>
      </c>
      <c r="D4" s="44" t="s">
        <v>92</v>
      </c>
      <c r="G4" s="44" t="s">
        <v>93</v>
      </c>
    </row>
    <row r="5" spans="1:8" ht="28.9">
      <c r="B5" s="44" t="s">
        <v>94</v>
      </c>
      <c r="C5" s="44" t="s">
        <v>95</v>
      </c>
      <c r="G5" s="44" t="s">
        <v>96</v>
      </c>
    </row>
    <row r="6" spans="1:8" ht="43.15">
      <c r="B6" s="44" t="s">
        <v>97</v>
      </c>
      <c r="G6" s="44" t="s">
        <v>98</v>
      </c>
    </row>
    <row r="7" spans="1:8" ht="28.9">
      <c r="B7" s="44" t="s">
        <v>99</v>
      </c>
    </row>
    <row r="8" spans="1:8">
      <c r="B8" s="44" t="s">
        <v>100</v>
      </c>
    </row>
    <row r="9" spans="1:8" ht="28.9">
      <c r="B9" s="44" t="s">
        <v>101</v>
      </c>
    </row>
  </sheetData>
  <sortState xmlns:xlrd2="http://schemas.microsoft.com/office/spreadsheetml/2017/richdata2" ref="A2:A8">
    <sortCondition ref="A2"/>
  </sortState>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228"/>
  <sheetViews>
    <sheetView workbookViewId="0">
      <selection sqref="A1:V1"/>
    </sheetView>
  </sheetViews>
  <sheetFormatPr defaultRowHeight="14.45"/>
  <cols>
    <col min="1" max="1" width="74.140625" bestFit="1" customWidth="1"/>
    <col min="2" max="2" width="19.85546875" style="3" customWidth="1"/>
    <col min="3" max="3" width="8.42578125" customWidth="1"/>
    <col min="4" max="4" width="14.85546875" bestFit="1" customWidth="1"/>
    <col min="5" max="5" width="15.85546875" bestFit="1" customWidth="1"/>
    <col min="6" max="6" width="43.42578125" bestFit="1" customWidth="1"/>
    <col min="7" max="7" width="37.42578125" bestFit="1" customWidth="1"/>
    <col min="8" max="8" width="18.140625" bestFit="1" customWidth="1"/>
    <col min="9" max="9" width="7.7109375" customWidth="1"/>
    <col min="10" max="10" width="10.7109375" bestFit="1" customWidth="1"/>
    <col min="11" max="12" width="13.7109375" bestFit="1" customWidth="1"/>
    <col min="13" max="13" width="39.7109375" bestFit="1" customWidth="1"/>
    <col min="14" max="14" width="127.42578125" bestFit="1" customWidth="1"/>
    <col min="15" max="15" width="13.42578125" customWidth="1"/>
    <col min="16" max="16" width="26" customWidth="1"/>
    <col min="17" max="17" width="26.5703125" customWidth="1"/>
    <col min="18" max="18" width="151" bestFit="1" customWidth="1"/>
    <col min="19" max="19" width="35.140625" bestFit="1" customWidth="1"/>
    <col min="20" max="20" width="24.7109375" customWidth="1"/>
    <col min="21" max="21" width="52" bestFit="1" customWidth="1"/>
    <col min="22" max="22" width="21" customWidth="1"/>
  </cols>
  <sheetData>
    <row r="1" spans="1:22">
      <c r="A1" t="s">
        <v>8</v>
      </c>
      <c r="B1" s="3" t="s">
        <v>102</v>
      </c>
      <c r="C1" t="s">
        <v>11</v>
      </c>
      <c r="D1" t="s">
        <v>103</v>
      </c>
      <c r="E1" t="s">
        <v>104</v>
      </c>
      <c r="F1" t="s">
        <v>105</v>
      </c>
      <c r="G1" t="s">
        <v>106</v>
      </c>
      <c r="H1" t="s">
        <v>16</v>
      </c>
      <c r="I1" t="s">
        <v>17</v>
      </c>
      <c r="J1" t="s">
        <v>18</v>
      </c>
      <c r="K1" t="s">
        <v>19</v>
      </c>
      <c r="L1" t="s">
        <v>20</v>
      </c>
      <c r="M1" t="s">
        <v>21</v>
      </c>
      <c r="N1" t="s">
        <v>22</v>
      </c>
      <c r="O1" t="s">
        <v>23</v>
      </c>
      <c r="P1" t="s">
        <v>107</v>
      </c>
      <c r="Q1" t="s">
        <v>108</v>
      </c>
      <c r="R1" t="s">
        <v>109</v>
      </c>
      <c r="S1" t="s">
        <v>110</v>
      </c>
      <c r="T1" t="s">
        <v>111</v>
      </c>
      <c r="U1" t="s">
        <v>29</v>
      </c>
      <c r="V1" t="s">
        <v>30</v>
      </c>
    </row>
    <row r="2" spans="1:22">
      <c r="Q2" s="1"/>
      <c r="V2" s="1"/>
    </row>
    <row r="3" spans="1:22">
      <c r="A3" t="s">
        <v>112</v>
      </c>
      <c r="B3" s="3">
        <v>3</v>
      </c>
      <c r="C3" t="s">
        <v>113</v>
      </c>
      <c r="D3" t="s">
        <v>114</v>
      </c>
      <c r="E3" t="s">
        <v>115</v>
      </c>
      <c r="F3" t="s">
        <v>116</v>
      </c>
      <c r="H3" t="s">
        <v>117</v>
      </c>
      <c r="I3" t="s">
        <v>118</v>
      </c>
      <c r="J3" t="s">
        <v>119</v>
      </c>
      <c r="K3" t="s">
        <v>120</v>
      </c>
      <c r="L3" t="s">
        <v>121</v>
      </c>
      <c r="M3" t="s">
        <v>122</v>
      </c>
      <c r="N3" t="s">
        <v>123</v>
      </c>
      <c r="O3" t="s">
        <v>117</v>
      </c>
      <c r="P3" t="s">
        <v>124</v>
      </c>
      <c r="Q3" s="1">
        <v>32127</v>
      </c>
      <c r="R3" t="s">
        <v>125</v>
      </c>
      <c r="S3" t="s">
        <v>126</v>
      </c>
      <c r="T3" t="s">
        <v>127</v>
      </c>
      <c r="U3" t="s">
        <v>128</v>
      </c>
      <c r="V3" s="1">
        <v>43388</v>
      </c>
    </row>
    <row r="4" spans="1:22">
      <c r="A4" t="s">
        <v>129</v>
      </c>
      <c r="B4" s="3">
        <v>15</v>
      </c>
      <c r="C4" t="s">
        <v>130</v>
      </c>
      <c r="D4" t="s">
        <v>131</v>
      </c>
      <c r="E4" t="s">
        <v>132</v>
      </c>
      <c r="F4" t="s">
        <v>133</v>
      </c>
      <c r="H4" t="s">
        <v>134</v>
      </c>
      <c r="I4" t="s">
        <v>118</v>
      </c>
      <c r="J4">
        <v>32701</v>
      </c>
      <c r="K4" t="s">
        <v>135</v>
      </c>
      <c r="L4" t="s">
        <v>121</v>
      </c>
      <c r="M4" t="s">
        <v>136</v>
      </c>
      <c r="N4" t="s">
        <v>137</v>
      </c>
      <c r="O4" t="s">
        <v>138</v>
      </c>
      <c r="P4" t="s">
        <v>139</v>
      </c>
      <c r="Q4" s="1">
        <v>31300</v>
      </c>
      <c r="R4" t="s">
        <v>140</v>
      </c>
      <c r="S4" t="s">
        <v>126</v>
      </c>
      <c r="T4" t="s">
        <v>127</v>
      </c>
      <c r="U4" t="s">
        <v>128</v>
      </c>
      <c r="V4" s="1">
        <v>43449</v>
      </c>
    </row>
    <row r="5" spans="1:22">
      <c r="A5" t="s">
        <v>141</v>
      </c>
      <c r="B5" s="3">
        <v>23</v>
      </c>
      <c r="C5" t="s">
        <v>142</v>
      </c>
      <c r="D5" t="s">
        <v>143</v>
      </c>
      <c r="E5" t="s">
        <v>144</v>
      </c>
      <c r="F5" t="s">
        <v>145</v>
      </c>
      <c r="H5" t="s">
        <v>146</v>
      </c>
      <c r="I5" t="s">
        <v>118</v>
      </c>
      <c r="J5">
        <v>32320</v>
      </c>
      <c r="K5" t="s">
        <v>147</v>
      </c>
      <c r="L5" t="s">
        <v>148</v>
      </c>
      <c r="M5" t="s">
        <v>149</v>
      </c>
      <c r="N5" t="s">
        <v>150</v>
      </c>
      <c r="O5" t="s">
        <v>151</v>
      </c>
      <c r="P5" t="s">
        <v>152</v>
      </c>
      <c r="Q5" s="1">
        <v>32511</v>
      </c>
      <c r="R5" t="s">
        <v>153</v>
      </c>
      <c r="S5" t="s">
        <v>154</v>
      </c>
      <c r="T5" t="s">
        <v>127</v>
      </c>
      <c r="U5" t="s">
        <v>128</v>
      </c>
      <c r="V5" s="1">
        <v>43705</v>
      </c>
    </row>
    <row r="6" spans="1:22">
      <c r="A6" t="s">
        <v>155</v>
      </c>
      <c r="B6" s="3">
        <v>25</v>
      </c>
      <c r="C6" t="s">
        <v>142</v>
      </c>
      <c r="D6" t="s">
        <v>156</v>
      </c>
      <c r="E6" t="s">
        <v>157</v>
      </c>
      <c r="F6" t="s">
        <v>158</v>
      </c>
      <c r="H6" t="s">
        <v>159</v>
      </c>
      <c r="I6" t="s">
        <v>160</v>
      </c>
      <c r="J6">
        <v>32703</v>
      </c>
      <c r="K6" t="s">
        <v>161</v>
      </c>
      <c r="L6" t="s">
        <v>162</v>
      </c>
      <c r="M6" t="s">
        <v>163</v>
      </c>
      <c r="N6" t="s">
        <v>164</v>
      </c>
      <c r="O6" t="s">
        <v>165</v>
      </c>
      <c r="P6" t="s">
        <v>166</v>
      </c>
      <c r="Q6" s="1">
        <v>34148</v>
      </c>
      <c r="R6" t="s">
        <v>167</v>
      </c>
      <c r="S6" t="s">
        <v>168</v>
      </c>
      <c r="T6" t="s">
        <v>127</v>
      </c>
      <c r="U6" t="s">
        <v>128</v>
      </c>
      <c r="V6" s="1">
        <v>43377</v>
      </c>
    </row>
    <row r="7" spans="1:22">
      <c r="A7" t="s">
        <v>169</v>
      </c>
      <c r="B7" s="3">
        <v>33</v>
      </c>
      <c r="C7" t="s">
        <v>142</v>
      </c>
      <c r="D7" t="s">
        <v>170</v>
      </c>
      <c r="E7" t="s">
        <v>171</v>
      </c>
      <c r="F7" t="s">
        <v>172</v>
      </c>
      <c r="H7" t="s">
        <v>173</v>
      </c>
      <c r="I7" t="s">
        <v>160</v>
      </c>
      <c r="J7">
        <v>33823</v>
      </c>
      <c r="K7" t="s">
        <v>174</v>
      </c>
      <c r="L7" t="s">
        <v>175</v>
      </c>
      <c r="M7" t="s">
        <v>176</v>
      </c>
      <c r="N7" t="s">
        <v>177</v>
      </c>
      <c r="O7" t="s">
        <v>178</v>
      </c>
      <c r="P7" t="s">
        <v>179</v>
      </c>
      <c r="Q7" s="1">
        <v>33637</v>
      </c>
      <c r="R7" t="s">
        <v>180</v>
      </c>
      <c r="S7" t="s">
        <v>181</v>
      </c>
      <c r="T7" t="s">
        <v>127</v>
      </c>
      <c r="U7" t="s">
        <v>128</v>
      </c>
      <c r="V7" s="1">
        <v>43012</v>
      </c>
    </row>
    <row r="8" spans="1:22">
      <c r="A8" t="s">
        <v>182</v>
      </c>
      <c r="B8" s="3">
        <v>36</v>
      </c>
      <c r="C8" t="s">
        <v>142</v>
      </c>
      <c r="D8" t="s">
        <v>183</v>
      </c>
      <c r="E8" t="s">
        <v>184</v>
      </c>
      <c r="F8" t="s">
        <v>185</v>
      </c>
      <c r="H8" t="s">
        <v>186</v>
      </c>
      <c r="I8" t="s">
        <v>118</v>
      </c>
      <c r="J8">
        <v>33825</v>
      </c>
      <c r="K8" t="s">
        <v>187</v>
      </c>
      <c r="L8" t="s">
        <v>188</v>
      </c>
      <c r="M8" t="s">
        <v>189</v>
      </c>
      <c r="N8" t="s">
        <v>190</v>
      </c>
      <c r="O8" t="s">
        <v>191</v>
      </c>
      <c r="P8" t="s">
        <v>192</v>
      </c>
      <c r="Q8" s="1">
        <v>32230</v>
      </c>
      <c r="R8" t="s">
        <v>193</v>
      </c>
      <c r="S8" t="s">
        <v>126</v>
      </c>
      <c r="T8" t="s">
        <v>127</v>
      </c>
      <c r="U8" t="s">
        <v>128</v>
      </c>
      <c r="V8" s="1">
        <v>42709</v>
      </c>
    </row>
    <row r="9" spans="1:22">
      <c r="A9" t="s">
        <v>194</v>
      </c>
      <c r="B9" s="3">
        <v>38</v>
      </c>
      <c r="C9" t="s">
        <v>142</v>
      </c>
      <c r="D9" t="s">
        <v>195</v>
      </c>
      <c r="E9" t="s">
        <v>196</v>
      </c>
      <c r="F9" t="s">
        <v>197</v>
      </c>
      <c r="G9" t="s">
        <v>198</v>
      </c>
      <c r="H9" t="s">
        <v>199</v>
      </c>
      <c r="I9" t="s">
        <v>160</v>
      </c>
      <c r="J9">
        <v>32901</v>
      </c>
      <c r="K9" t="s">
        <v>200</v>
      </c>
      <c r="L9" t="s">
        <v>201</v>
      </c>
      <c r="M9" t="s">
        <v>202</v>
      </c>
      <c r="N9" t="s">
        <v>203</v>
      </c>
      <c r="O9" t="s">
        <v>204</v>
      </c>
      <c r="P9" t="s">
        <v>197</v>
      </c>
      <c r="Q9" s="1">
        <v>35766</v>
      </c>
      <c r="R9" t="s">
        <v>205</v>
      </c>
      <c r="S9" t="s">
        <v>126</v>
      </c>
      <c r="T9" t="s">
        <v>127</v>
      </c>
      <c r="U9" t="s">
        <v>128</v>
      </c>
      <c r="V9" s="1">
        <v>43390</v>
      </c>
    </row>
    <row r="10" spans="1:22">
      <c r="A10" t="s">
        <v>206</v>
      </c>
      <c r="B10" s="3">
        <v>48</v>
      </c>
      <c r="C10" t="s">
        <v>142</v>
      </c>
      <c r="D10" t="s">
        <v>207</v>
      </c>
      <c r="E10" t="s">
        <v>208</v>
      </c>
      <c r="F10" t="s">
        <v>209</v>
      </c>
      <c r="H10" t="s">
        <v>210</v>
      </c>
      <c r="I10" t="s">
        <v>160</v>
      </c>
      <c r="J10">
        <v>33830</v>
      </c>
      <c r="K10" t="s">
        <v>211</v>
      </c>
      <c r="L10" t="s">
        <v>212</v>
      </c>
      <c r="M10" t="s">
        <v>213</v>
      </c>
      <c r="N10" t="s">
        <v>214</v>
      </c>
      <c r="O10" t="s">
        <v>178</v>
      </c>
      <c r="P10" t="s">
        <v>215</v>
      </c>
      <c r="Q10" s="1">
        <v>32979</v>
      </c>
      <c r="R10" t="s">
        <v>216</v>
      </c>
      <c r="S10" t="s">
        <v>154</v>
      </c>
      <c r="T10" t="s">
        <v>127</v>
      </c>
      <c r="U10" t="s">
        <v>128</v>
      </c>
      <c r="V10" s="1">
        <v>43377</v>
      </c>
    </row>
    <row r="11" spans="1:22">
      <c r="A11" t="s">
        <v>217</v>
      </c>
      <c r="B11" s="3">
        <v>59</v>
      </c>
      <c r="C11" t="s">
        <v>130</v>
      </c>
      <c r="D11" t="s">
        <v>218</v>
      </c>
      <c r="E11" t="s">
        <v>219</v>
      </c>
      <c r="F11" t="s">
        <v>220</v>
      </c>
      <c r="G11" t="s">
        <v>221</v>
      </c>
      <c r="H11" t="s">
        <v>222</v>
      </c>
      <c r="I11" t="s">
        <v>118</v>
      </c>
      <c r="J11" t="s">
        <v>223</v>
      </c>
      <c r="K11" t="s">
        <v>224</v>
      </c>
      <c r="L11" t="s">
        <v>225</v>
      </c>
      <c r="M11" t="s">
        <v>226</v>
      </c>
      <c r="N11" t="s">
        <v>227</v>
      </c>
      <c r="O11" t="s">
        <v>204</v>
      </c>
      <c r="P11" t="s">
        <v>228</v>
      </c>
      <c r="Q11" s="1">
        <v>36328</v>
      </c>
      <c r="R11" t="s">
        <v>229</v>
      </c>
      <c r="S11" t="s">
        <v>154</v>
      </c>
      <c r="T11" t="s">
        <v>127</v>
      </c>
      <c r="U11" t="s">
        <v>128</v>
      </c>
      <c r="V11" s="1">
        <v>43649</v>
      </c>
    </row>
    <row r="12" spans="1:22">
      <c r="A12" t="s">
        <v>230</v>
      </c>
      <c r="B12" s="3">
        <v>75</v>
      </c>
      <c r="C12" t="s">
        <v>231</v>
      </c>
      <c r="D12" t="s">
        <v>232</v>
      </c>
      <c r="E12" t="s">
        <v>233</v>
      </c>
      <c r="F12" t="s">
        <v>234</v>
      </c>
      <c r="H12" t="s">
        <v>235</v>
      </c>
      <c r="I12" t="s">
        <v>118</v>
      </c>
      <c r="J12">
        <v>32424</v>
      </c>
      <c r="K12" t="s">
        <v>236</v>
      </c>
      <c r="L12" t="s">
        <v>237</v>
      </c>
      <c r="M12" t="s">
        <v>238</v>
      </c>
      <c r="N12" t="s">
        <v>239</v>
      </c>
      <c r="O12" t="s">
        <v>240</v>
      </c>
      <c r="P12" t="s">
        <v>241</v>
      </c>
      <c r="Q12" s="1">
        <v>33169</v>
      </c>
      <c r="R12" t="s">
        <v>242</v>
      </c>
      <c r="S12" t="s">
        <v>126</v>
      </c>
      <c r="T12" t="s">
        <v>127</v>
      </c>
      <c r="U12" t="s">
        <v>128</v>
      </c>
      <c r="V12" s="1">
        <v>43446</v>
      </c>
    </row>
    <row r="13" spans="1:22">
      <c r="A13" t="s">
        <v>243</v>
      </c>
      <c r="B13" s="3">
        <v>81</v>
      </c>
      <c r="C13" t="s">
        <v>142</v>
      </c>
      <c r="D13" t="s">
        <v>244</v>
      </c>
      <c r="E13" t="s">
        <v>245</v>
      </c>
      <c r="F13" t="s">
        <v>246</v>
      </c>
      <c r="H13" t="s">
        <v>247</v>
      </c>
      <c r="I13" t="s">
        <v>118</v>
      </c>
      <c r="J13">
        <v>33432</v>
      </c>
      <c r="K13" t="s">
        <v>248</v>
      </c>
      <c r="L13" t="s">
        <v>249</v>
      </c>
      <c r="M13" t="s">
        <v>250</v>
      </c>
      <c r="N13" t="s">
        <v>251</v>
      </c>
      <c r="O13" t="s">
        <v>252</v>
      </c>
      <c r="P13" t="s">
        <v>253</v>
      </c>
      <c r="Q13" s="1">
        <v>29446</v>
      </c>
      <c r="R13" t="s">
        <v>254</v>
      </c>
      <c r="S13" t="s">
        <v>126</v>
      </c>
      <c r="T13" t="s">
        <v>127</v>
      </c>
      <c r="U13" t="s">
        <v>128</v>
      </c>
      <c r="V13" s="1">
        <v>43410</v>
      </c>
    </row>
    <row r="14" spans="1:22">
      <c r="A14" t="s">
        <v>255</v>
      </c>
      <c r="B14" s="3">
        <v>239</v>
      </c>
      <c r="C14" t="s">
        <v>142</v>
      </c>
      <c r="D14" t="s">
        <v>256</v>
      </c>
      <c r="E14" t="s">
        <v>257</v>
      </c>
      <c r="F14" t="s">
        <v>258</v>
      </c>
      <c r="H14" t="s">
        <v>259</v>
      </c>
      <c r="I14" t="s">
        <v>160</v>
      </c>
      <c r="J14">
        <v>33435</v>
      </c>
      <c r="K14" t="s">
        <v>260</v>
      </c>
      <c r="L14" t="s">
        <v>261</v>
      </c>
      <c r="M14" t="s">
        <v>262</v>
      </c>
      <c r="N14" t="s">
        <v>263</v>
      </c>
      <c r="O14" t="s">
        <v>252</v>
      </c>
      <c r="P14" t="s">
        <v>264</v>
      </c>
      <c r="Q14" s="1">
        <v>29802</v>
      </c>
      <c r="R14" t="s">
        <v>265</v>
      </c>
      <c r="S14" t="s">
        <v>154</v>
      </c>
      <c r="T14" t="s">
        <v>266</v>
      </c>
      <c r="U14" t="s">
        <v>128</v>
      </c>
      <c r="V14" s="1">
        <v>43385</v>
      </c>
    </row>
    <row r="15" spans="1:22">
      <c r="A15" t="s">
        <v>267</v>
      </c>
      <c r="B15" s="3">
        <v>90</v>
      </c>
      <c r="C15" t="s">
        <v>142</v>
      </c>
      <c r="D15" t="s">
        <v>268</v>
      </c>
      <c r="E15" t="s">
        <v>269</v>
      </c>
      <c r="F15" t="s">
        <v>270</v>
      </c>
      <c r="H15" t="s">
        <v>271</v>
      </c>
      <c r="I15" t="s">
        <v>118</v>
      </c>
      <c r="J15">
        <v>34217</v>
      </c>
      <c r="K15" t="s">
        <v>272</v>
      </c>
      <c r="L15" t="s">
        <v>273</v>
      </c>
      <c r="M15" t="s">
        <v>274</v>
      </c>
      <c r="N15" t="s">
        <v>275</v>
      </c>
      <c r="O15" t="s">
        <v>276</v>
      </c>
      <c r="P15" t="s">
        <v>277</v>
      </c>
      <c r="Q15" s="1">
        <v>33626</v>
      </c>
      <c r="R15" t="s">
        <v>278</v>
      </c>
      <c r="S15" t="s">
        <v>154</v>
      </c>
      <c r="T15" t="s">
        <v>127</v>
      </c>
      <c r="U15" t="s">
        <v>128</v>
      </c>
      <c r="V15" s="1">
        <v>43446</v>
      </c>
    </row>
    <row r="16" spans="1:22">
      <c r="A16" t="s">
        <v>279</v>
      </c>
      <c r="B16" s="3">
        <v>1389</v>
      </c>
      <c r="C16" t="s">
        <v>130</v>
      </c>
      <c r="D16" t="s">
        <v>280</v>
      </c>
      <c r="E16" t="s">
        <v>281</v>
      </c>
      <c r="F16" t="s">
        <v>282</v>
      </c>
      <c r="H16" t="s">
        <v>283</v>
      </c>
      <c r="I16" t="s">
        <v>118</v>
      </c>
      <c r="J16">
        <v>34205</v>
      </c>
      <c r="K16" t="s">
        <v>284</v>
      </c>
      <c r="L16" t="s">
        <v>273</v>
      </c>
      <c r="M16" t="s">
        <v>285</v>
      </c>
      <c r="N16" t="s">
        <v>286</v>
      </c>
      <c r="O16" t="s">
        <v>276</v>
      </c>
      <c r="P16" t="s">
        <v>287</v>
      </c>
      <c r="Q16" s="1">
        <v>29369</v>
      </c>
      <c r="R16" t="s">
        <v>288</v>
      </c>
      <c r="S16" t="s">
        <v>154</v>
      </c>
      <c r="T16" t="s">
        <v>127</v>
      </c>
      <c r="U16" t="s">
        <v>128</v>
      </c>
      <c r="V16" s="1">
        <v>43378</v>
      </c>
    </row>
    <row r="17" spans="1:22">
      <c r="A17" t="s">
        <v>289</v>
      </c>
      <c r="B17" s="3">
        <v>111</v>
      </c>
      <c r="C17" t="s">
        <v>142</v>
      </c>
      <c r="D17" t="s">
        <v>290</v>
      </c>
      <c r="E17" t="s">
        <v>291</v>
      </c>
      <c r="F17" t="s">
        <v>292</v>
      </c>
      <c r="H17" t="s">
        <v>293</v>
      </c>
      <c r="I17" t="s">
        <v>118</v>
      </c>
      <c r="J17">
        <v>33301</v>
      </c>
      <c r="K17" t="s">
        <v>294</v>
      </c>
      <c r="L17" t="s">
        <v>295</v>
      </c>
      <c r="M17" t="s">
        <v>296</v>
      </c>
      <c r="N17" t="s">
        <v>297</v>
      </c>
      <c r="O17" t="s">
        <v>298</v>
      </c>
      <c r="P17" t="s">
        <v>299</v>
      </c>
      <c r="Q17" s="1">
        <v>29738</v>
      </c>
      <c r="R17" t="s">
        <v>300</v>
      </c>
      <c r="S17" t="s">
        <v>126</v>
      </c>
      <c r="T17" t="s">
        <v>127</v>
      </c>
      <c r="U17" t="s">
        <v>301</v>
      </c>
      <c r="V17" s="1">
        <v>43391</v>
      </c>
    </row>
    <row r="18" spans="1:22">
      <c r="A18" t="s">
        <v>302</v>
      </c>
      <c r="B18" s="3">
        <v>1813</v>
      </c>
      <c r="C18" t="s">
        <v>130</v>
      </c>
      <c r="D18" t="s">
        <v>303</v>
      </c>
      <c r="E18" t="s">
        <v>304</v>
      </c>
      <c r="F18" t="s">
        <v>305</v>
      </c>
      <c r="H18" t="s">
        <v>306</v>
      </c>
      <c r="I18" t="s">
        <v>160</v>
      </c>
      <c r="J18">
        <v>32110</v>
      </c>
      <c r="K18" t="s">
        <v>307</v>
      </c>
      <c r="L18" t="s">
        <v>308</v>
      </c>
      <c r="M18" t="s">
        <v>309</v>
      </c>
      <c r="N18" t="s">
        <v>310</v>
      </c>
      <c r="O18" t="s">
        <v>311</v>
      </c>
      <c r="P18" t="s">
        <v>312</v>
      </c>
      <c r="Q18" s="1">
        <v>39189</v>
      </c>
      <c r="R18" t="s">
        <v>313</v>
      </c>
      <c r="S18" t="s">
        <v>126</v>
      </c>
      <c r="T18" t="s">
        <v>127</v>
      </c>
      <c r="U18" t="s">
        <v>128</v>
      </c>
      <c r="V18" s="1">
        <v>43377</v>
      </c>
    </row>
    <row r="19" spans="1:22">
      <c r="A19" t="s">
        <v>314</v>
      </c>
      <c r="B19" s="3">
        <v>1817</v>
      </c>
      <c r="C19" t="s">
        <v>113</v>
      </c>
      <c r="D19" t="s">
        <v>315</v>
      </c>
      <c r="E19" t="s">
        <v>316</v>
      </c>
      <c r="F19" t="s">
        <v>317</v>
      </c>
      <c r="H19" t="s">
        <v>318</v>
      </c>
      <c r="I19" t="s">
        <v>118</v>
      </c>
      <c r="J19">
        <v>32404</v>
      </c>
      <c r="K19" t="s">
        <v>319</v>
      </c>
      <c r="L19" t="s">
        <v>320</v>
      </c>
      <c r="M19" t="s">
        <v>321</v>
      </c>
      <c r="N19" t="s">
        <v>322</v>
      </c>
      <c r="O19" t="s">
        <v>323</v>
      </c>
      <c r="P19" t="s">
        <v>324</v>
      </c>
      <c r="Q19" s="1">
        <v>39210</v>
      </c>
      <c r="R19" t="s">
        <v>325</v>
      </c>
      <c r="S19" t="s">
        <v>126</v>
      </c>
      <c r="T19" t="s">
        <v>127</v>
      </c>
      <c r="U19" t="s">
        <v>128</v>
      </c>
      <c r="V19" s="1">
        <v>43378</v>
      </c>
    </row>
    <row r="20" spans="1:22">
      <c r="A20" t="s">
        <v>326</v>
      </c>
      <c r="B20" s="3">
        <v>1910</v>
      </c>
      <c r="C20" t="s">
        <v>130</v>
      </c>
      <c r="D20" t="s">
        <v>327</v>
      </c>
      <c r="E20" t="s">
        <v>328</v>
      </c>
      <c r="F20" t="s">
        <v>329</v>
      </c>
      <c r="H20" t="s">
        <v>330</v>
      </c>
      <c r="I20" t="s">
        <v>118</v>
      </c>
      <c r="J20">
        <v>32920</v>
      </c>
      <c r="K20" t="s">
        <v>331</v>
      </c>
      <c r="L20" t="s">
        <v>332</v>
      </c>
      <c r="M20" t="s">
        <v>333</v>
      </c>
      <c r="N20" t="s">
        <v>334</v>
      </c>
      <c r="O20" t="s">
        <v>204</v>
      </c>
      <c r="P20" t="s">
        <v>335</v>
      </c>
      <c r="Q20" s="1">
        <v>41142</v>
      </c>
      <c r="R20" t="s">
        <v>336</v>
      </c>
      <c r="S20" t="s">
        <v>126</v>
      </c>
      <c r="T20" t="s">
        <v>127</v>
      </c>
      <c r="U20" t="s">
        <v>128</v>
      </c>
      <c r="V20" s="1">
        <v>43727</v>
      </c>
    </row>
    <row r="21" spans="1:22">
      <c r="A21" t="s">
        <v>337</v>
      </c>
      <c r="B21" s="3">
        <v>133</v>
      </c>
      <c r="C21" t="s">
        <v>142</v>
      </c>
      <c r="D21" t="s">
        <v>338</v>
      </c>
      <c r="E21" t="s">
        <v>339</v>
      </c>
      <c r="F21" t="s">
        <v>340</v>
      </c>
      <c r="H21" t="s">
        <v>341</v>
      </c>
      <c r="I21" t="s">
        <v>160</v>
      </c>
      <c r="J21" t="s">
        <v>342</v>
      </c>
      <c r="K21" t="s">
        <v>343</v>
      </c>
      <c r="L21" t="s">
        <v>344</v>
      </c>
      <c r="M21" t="s">
        <v>345</v>
      </c>
      <c r="N21" t="s">
        <v>346</v>
      </c>
      <c r="O21" t="s">
        <v>347</v>
      </c>
      <c r="P21" t="s">
        <v>348</v>
      </c>
      <c r="Q21" s="1">
        <v>31572</v>
      </c>
      <c r="R21" t="s">
        <v>349</v>
      </c>
      <c r="S21" t="s">
        <v>154</v>
      </c>
      <c r="T21" t="s">
        <v>127</v>
      </c>
      <c r="U21" t="s">
        <v>128</v>
      </c>
      <c r="V21" s="1">
        <v>42692</v>
      </c>
    </row>
    <row r="22" spans="1:22">
      <c r="A22" t="s">
        <v>350</v>
      </c>
      <c r="B22" s="3">
        <v>1261</v>
      </c>
      <c r="C22" t="s">
        <v>142</v>
      </c>
      <c r="D22" t="s">
        <v>351</v>
      </c>
      <c r="E22" t="s">
        <v>352</v>
      </c>
      <c r="F22" t="s">
        <v>353</v>
      </c>
      <c r="G22" t="s">
        <v>354</v>
      </c>
      <c r="H22" t="s">
        <v>355</v>
      </c>
      <c r="I22" t="s">
        <v>118</v>
      </c>
      <c r="J22">
        <v>33040</v>
      </c>
      <c r="K22" t="s">
        <v>356</v>
      </c>
      <c r="L22" t="s">
        <v>357</v>
      </c>
      <c r="M22" t="s">
        <v>358</v>
      </c>
      <c r="N22" t="s">
        <v>359</v>
      </c>
      <c r="O22" t="s">
        <v>360</v>
      </c>
      <c r="P22" t="s">
        <v>353</v>
      </c>
      <c r="Q22" s="1">
        <v>33648</v>
      </c>
      <c r="R22" t="s">
        <v>361</v>
      </c>
      <c r="S22" t="s">
        <v>126</v>
      </c>
      <c r="T22" t="s">
        <v>266</v>
      </c>
      <c r="U22" t="s">
        <v>128</v>
      </c>
      <c r="V22" s="1">
        <v>43404</v>
      </c>
    </row>
    <row r="23" spans="1:22">
      <c r="A23" t="s">
        <v>362</v>
      </c>
      <c r="B23" s="3">
        <v>138</v>
      </c>
      <c r="C23" t="s">
        <v>130</v>
      </c>
      <c r="D23" t="s">
        <v>363</v>
      </c>
      <c r="E23" t="s">
        <v>364</v>
      </c>
      <c r="F23" t="s">
        <v>365</v>
      </c>
      <c r="H23" t="s">
        <v>366</v>
      </c>
      <c r="I23" t="s">
        <v>118</v>
      </c>
      <c r="J23">
        <v>32322</v>
      </c>
      <c r="K23" t="s">
        <v>367</v>
      </c>
      <c r="L23" t="s">
        <v>368</v>
      </c>
      <c r="M23" t="s">
        <v>369</v>
      </c>
      <c r="N23" t="s">
        <v>370</v>
      </c>
      <c r="O23" t="s">
        <v>151</v>
      </c>
      <c r="P23" t="s">
        <v>371</v>
      </c>
      <c r="Q23" s="1">
        <v>33609</v>
      </c>
      <c r="R23" t="s">
        <v>372</v>
      </c>
      <c r="S23" t="s">
        <v>126</v>
      </c>
      <c r="T23" t="s">
        <v>127</v>
      </c>
      <c r="U23" t="s">
        <v>128</v>
      </c>
      <c r="V23" s="1">
        <v>43395</v>
      </c>
    </row>
    <row r="24" spans="1:22">
      <c r="A24" t="s">
        <v>373</v>
      </c>
      <c r="B24" s="3">
        <v>1468</v>
      </c>
      <c r="C24" t="s">
        <v>142</v>
      </c>
      <c r="D24" t="s">
        <v>374</v>
      </c>
      <c r="E24" t="s">
        <v>375</v>
      </c>
      <c r="F24" t="s">
        <v>376</v>
      </c>
      <c r="G24" t="s">
        <v>377</v>
      </c>
      <c r="H24" t="s">
        <v>378</v>
      </c>
      <c r="I24" t="s">
        <v>118</v>
      </c>
      <c r="J24" t="s">
        <v>379</v>
      </c>
      <c r="K24" t="s">
        <v>380</v>
      </c>
      <c r="L24" t="s">
        <v>381</v>
      </c>
      <c r="M24" t="s">
        <v>382</v>
      </c>
      <c r="N24" t="s">
        <v>383</v>
      </c>
      <c r="O24" t="s">
        <v>384</v>
      </c>
      <c r="P24" t="s">
        <v>385</v>
      </c>
      <c r="Q24" s="1">
        <v>37235</v>
      </c>
      <c r="R24" t="s">
        <v>386</v>
      </c>
      <c r="S24" t="s">
        <v>387</v>
      </c>
      <c r="T24" t="s">
        <v>266</v>
      </c>
      <c r="U24" t="s">
        <v>128</v>
      </c>
      <c r="V24" s="1">
        <v>43396</v>
      </c>
    </row>
    <row r="25" spans="1:22">
      <c r="A25" t="s">
        <v>388</v>
      </c>
      <c r="B25" s="3">
        <v>1396</v>
      </c>
      <c r="C25" t="s">
        <v>142</v>
      </c>
      <c r="D25" t="s">
        <v>389</v>
      </c>
      <c r="E25" t="s">
        <v>390</v>
      </c>
      <c r="F25" t="s">
        <v>282</v>
      </c>
      <c r="H25" t="s">
        <v>283</v>
      </c>
      <c r="I25" t="s">
        <v>118</v>
      </c>
      <c r="J25">
        <v>34205</v>
      </c>
      <c r="K25" t="s">
        <v>391</v>
      </c>
      <c r="L25" t="s">
        <v>381</v>
      </c>
      <c r="M25" t="s">
        <v>392</v>
      </c>
      <c r="N25" t="s">
        <v>393</v>
      </c>
      <c r="O25" t="s">
        <v>276</v>
      </c>
      <c r="P25" t="s">
        <v>287</v>
      </c>
      <c r="Q25" s="1">
        <v>36719</v>
      </c>
      <c r="R25" t="s">
        <v>394</v>
      </c>
      <c r="S25" t="s">
        <v>126</v>
      </c>
      <c r="T25" t="s">
        <v>127</v>
      </c>
      <c r="U25" t="s">
        <v>128</v>
      </c>
      <c r="V25" s="1">
        <v>43396</v>
      </c>
    </row>
    <row r="26" spans="1:22">
      <c r="A26" t="s">
        <v>395</v>
      </c>
      <c r="B26" s="3">
        <v>3114</v>
      </c>
      <c r="C26" t="s">
        <v>130</v>
      </c>
      <c r="D26" t="s">
        <v>396</v>
      </c>
      <c r="E26" t="s">
        <v>397</v>
      </c>
      <c r="F26" t="s">
        <v>398</v>
      </c>
      <c r="G26" t="s">
        <v>399</v>
      </c>
      <c r="H26" t="s">
        <v>400</v>
      </c>
      <c r="I26" t="s">
        <v>118</v>
      </c>
      <c r="J26">
        <v>32571</v>
      </c>
      <c r="K26" t="s">
        <v>401</v>
      </c>
      <c r="L26" t="s">
        <v>402</v>
      </c>
      <c r="M26" t="s">
        <v>403</v>
      </c>
      <c r="N26" t="s">
        <v>404</v>
      </c>
      <c r="O26" t="s">
        <v>405</v>
      </c>
      <c r="P26" t="s">
        <v>406</v>
      </c>
      <c r="Q26" s="1">
        <v>42989</v>
      </c>
      <c r="R26" t="s">
        <v>407</v>
      </c>
      <c r="S26" t="s">
        <v>126</v>
      </c>
      <c r="T26" t="s">
        <v>127</v>
      </c>
      <c r="U26" t="s">
        <v>128</v>
      </c>
      <c r="V26" s="1">
        <v>43377</v>
      </c>
    </row>
    <row r="27" spans="1:22">
      <c r="A27" t="s">
        <v>408</v>
      </c>
      <c r="B27" s="3">
        <v>1458</v>
      </c>
      <c r="C27" t="s">
        <v>142</v>
      </c>
      <c r="D27" t="s">
        <v>409</v>
      </c>
      <c r="E27" t="s">
        <v>410</v>
      </c>
      <c r="F27" t="s">
        <v>411</v>
      </c>
      <c r="H27" t="s">
        <v>412</v>
      </c>
      <c r="I27" t="s">
        <v>118</v>
      </c>
      <c r="J27">
        <v>33948</v>
      </c>
      <c r="K27" t="s">
        <v>413</v>
      </c>
      <c r="L27" t="s">
        <v>414</v>
      </c>
      <c r="M27" t="s">
        <v>415</v>
      </c>
      <c r="N27" t="s">
        <v>416</v>
      </c>
      <c r="O27" t="s">
        <v>417</v>
      </c>
      <c r="P27" t="s">
        <v>418</v>
      </c>
      <c r="Q27" s="1">
        <v>33911</v>
      </c>
      <c r="R27" t="s">
        <v>419</v>
      </c>
      <c r="S27" t="s">
        <v>126</v>
      </c>
      <c r="T27" t="s">
        <v>127</v>
      </c>
      <c r="U27" t="s">
        <v>128</v>
      </c>
      <c r="V27" s="1">
        <v>43727</v>
      </c>
    </row>
    <row r="28" spans="1:22">
      <c r="A28" t="s">
        <v>420</v>
      </c>
      <c r="B28" s="3">
        <v>171</v>
      </c>
      <c r="C28" t="s">
        <v>130</v>
      </c>
      <c r="D28" t="s">
        <v>421</v>
      </c>
      <c r="E28" t="s">
        <v>422</v>
      </c>
      <c r="F28" t="s">
        <v>423</v>
      </c>
      <c r="H28" t="s">
        <v>424</v>
      </c>
      <c r="I28" t="s">
        <v>118</v>
      </c>
      <c r="J28">
        <v>32428</v>
      </c>
      <c r="K28" t="s">
        <v>425</v>
      </c>
      <c r="L28" t="s">
        <v>426</v>
      </c>
      <c r="M28" t="s">
        <v>427</v>
      </c>
      <c r="N28" t="s">
        <v>428</v>
      </c>
      <c r="O28" t="s">
        <v>429</v>
      </c>
      <c r="P28" t="s">
        <v>430</v>
      </c>
      <c r="Q28" s="1">
        <v>31412</v>
      </c>
      <c r="R28" t="s">
        <v>431</v>
      </c>
      <c r="S28" t="s">
        <v>168</v>
      </c>
      <c r="T28" t="s">
        <v>127</v>
      </c>
      <c r="U28" t="s">
        <v>128</v>
      </c>
      <c r="V28" s="1">
        <v>43431</v>
      </c>
    </row>
    <row r="29" spans="1:22">
      <c r="A29" t="s">
        <v>432</v>
      </c>
      <c r="B29" s="3">
        <v>1824</v>
      </c>
      <c r="C29" t="s">
        <v>142</v>
      </c>
      <c r="D29" t="s">
        <v>433</v>
      </c>
      <c r="E29" t="s">
        <v>434</v>
      </c>
      <c r="F29" t="s">
        <v>435</v>
      </c>
      <c r="H29" t="s">
        <v>436</v>
      </c>
      <c r="I29" t="s">
        <v>160</v>
      </c>
      <c r="J29" t="s">
        <v>437</v>
      </c>
      <c r="K29" t="s">
        <v>438</v>
      </c>
      <c r="L29" t="s">
        <v>439</v>
      </c>
      <c r="M29" t="s">
        <v>440</v>
      </c>
      <c r="N29" t="s">
        <v>441</v>
      </c>
      <c r="O29" t="s">
        <v>252</v>
      </c>
      <c r="P29" t="s">
        <v>442</v>
      </c>
      <c r="Q29" s="1">
        <v>37699</v>
      </c>
      <c r="R29" t="s">
        <v>443</v>
      </c>
      <c r="S29" t="s">
        <v>387</v>
      </c>
      <c r="T29" t="s">
        <v>127</v>
      </c>
      <c r="U29" t="s">
        <v>128</v>
      </c>
      <c r="V29" s="1">
        <v>43019</v>
      </c>
    </row>
    <row r="30" spans="1:22">
      <c r="A30" t="s">
        <v>444</v>
      </c>
      <c r="B30" s="3">
        <v>3029</v>
      </c>
      <c r="C30" t="s">
        <v>142</v>
      </c>
      <c r="D30" t="s">
        <v>445</v>
      </c>
      <c r="E30" t="s">
        <v>446</v>
      </c>
      <c r="F30" t="s">
        <v>447</v>
      </c>
      <c r="H30" t="s">
        <v>448</v>
      </c>
      <c r="I30" t="s">
        <v>118</v>
      </c>
      <c r="J30">
        <v>33834</v>
      </c>
      <c r="K30" t="s">
        <v>449</v>
      </c>
      <c r="L30" t="s">
        <v>439</v>
      </c>
      <c r="M30" t="s">
        <v>450</v>
      </c>
      <c r="N30" t="s">
        <v>451</v>
      </c>
      <c r="O30" t="s">
        <v>452</v>
      </c>
      <c r="P30" t="s">
        <v>453</v>
      </c>
      <c r="Q30" s="1">
        <v>42290</v>
      </c>
      <c r="R30" t="s">
        <v>454</v>
      </c>
      <c r="S30" t="s">
        <v>387</v>
      </c>
      <c r="T30" t="s">
        <v>127</v>
      </c>
      <c r="U30" t="s">
        <v>128</v>
      </c>
      <c r="V30" s="1">
        <v>43381</v>
      </c>
    </row>
    <row r="31" spans="1:22">
      <c r="A31" t="s">
        <v>455</v>
      </c>
      <c r="B31" s="3">
        <v>181</v>
      </c>
      <c r="C31" t="s">
        <v>142</v>
      </c>
      <c r="D31" t="s">
        <v>456</v>
      </c>
      <c r="E31" t="s">
        <v>457</v>
      </c>
      <c r="F31" t="s">
        <v>458</v>
      </c>
      <c r="G31" t="s">
        <v>459</v>
      </c>
      <c r="H31" t="s">
        <v>460</v>
      </c>
      <c r="I31" t="s">
        <v>118</v>
      </c>
      <c r="J31">
        <v>34601</v>
      </c>
      <c r="K31" t="s">
        <v>461</v>
      </c>
      <c r="L31" t="s">
        <v>439</v>
      </c>
      <c r="M31" t="s">
        <v>462</v>
      </c>
      <c r="N31" t="s">
        <v>463</v>
      </c>
      <c r="O31" t="s">
        <v>464</v>
      </c>
      <c r="P31" t="s">
        <v>458</v>
      </c>
      <c r="Q31" s="1">
        <v>36024</v>
      </c>
      <c r="R31" t="s">
        <v>465</v>
      </c>
      <c r="S31" t="s">
        <v>126</v>
      </c>
      <c r="T31" t="s">
        <v>266</v>
      </c>
      <c r="U31" t="s">
        <v>128</v>
      </c>
      <c r="V31" s="1">
        <v>43406</v>
      </c>
    </row>
    <row r="32" spans="1:22">
      <c r="A32" t="s">
        <v>466</v>
      </c>
      <c r="B32" s="3">
        <v>183</v>
      </c>
      <c r="C32" t="s">
        <v>130</v>
      </c>
      <c r="D32" t="s">
        <v>467</v>
      </c>
      <c r="E32" t="s">
        <v>468</v>
      </c>
      <c r="F32" t="s">
        <v>469</v>
      </c>
      <c r="G32" t="s">
        <v>470</v>
      </c>
      <c r="H32" t="s">
        <v>471</v>
      </c>
      <c r="I32" t="s">
        <v>118</v>
      </c>
      <c r="J32">
        <v>32707</v>
      </c>
      <c r="K32" t="s">
        <v>472</v>
      </c>
      <c r="L32" t="s">
        <v>473</v>
      </c>
      <c r="M32" t="s">
        <v>474</v>
      </c>
      <c r="N32" t="s">
        <v>475</v>
      </c>
      <c r="O32" t="s">
        <v>138</v>
      </c>
      <c r="P32" t="s">
        <v>476</v>
      </c>
      <c r="Q32" s="1">
        <v>35044</v>
      </c>
      <c r="R32" t="s">
        <v>477</v>
      </c>
      <c r="S32" t="s">
        <v>126</v>
      </c>
      <c r="T32" t="s">
        <v>127</v>
      </c>
      <c r="U32" t="s">
        <v>128</v>
      </c>
      <c r="V32" s="1">
        <v>43515</v>
      </c>
    </row>
    <row r="33" spans="1:22">
      <c r="A33" t="s">
        <v>478</v>
      </c>
      <c r="B33" s="3">
        <v>184</v>
      </c>
      <c r="C33" t="s">
        <v>130</v>
      </c>
      <c r="D33" t="s">
        <v>479</v>
      </c>
      <c r="E33" t="s">
        <v>480</v>
      </c>
      <c r="F33" t="s">
        <v>481</v>
      </c>
      <c r="H33" t="s">
        <v>482</v>
      </c>
      <c r="I33" t="s">
        <v>160</v>
      </c>
      <c r="J33">
        <v>32625</v>
      </c>
      <c r="K33" t="s">
        <v>483</v>
      </c>
      <c r="L33" t="s">
        <v>484</v>
      </c>
      <c r="M33" t="s">
        <v>485</v>
      </c>
      <c r="N33" t="s">
        <v>486</v>
      </c>
      <c r="O33" t="s">
        <v>487</v>
      </c>
      <c r="P33" t="s">
        <v>488</v>
      </c>
      <c r="Q33" s="1">
        <v>36513</v>
      </c>
      <c r="R33" t="s">
        <v>489</v>
      </c>
      <c r="S33" t="s">
        <v>154</v>
      </c>
      <c r="T33" t="s">
        <v>127</v>
      </c>
      <c r="U33" t="s">
        <v>128</v>
      </c>
      <c r="V33" s="1">
        <v>43014</v>
      </c>
    </row>
    <row r="34" spans="1:22">
      <c r="A34" t="s">
        <v>490</v>
      </c>
      <c r="B34" s="3">
        <v>1834</v>
      </c>
      <c r="C34" t="s">
        <v>130</v>
      </c>
      <c r="D34" t="s">
        <v>491</v>
      </c>
      <c r="E34" t="s">
        <v>492</v>
      </c>
      <c r="F34" t="s">
        <v>493</v>
      </c>
      <c r="H34" t="s">
        <v>494</v>
      </c>
      <c r="I34" t="s">
        <v>118</v>
      </c>
      <c r="J34">
        <v>33440</v>
      </c>
      <c r="K34" t="s">
        <v>495</v>
      </c>
      <c r="L34" t="s">
        <v>496</v>
      </c>
      <c r="M34" t="s">
        <v>497</v>
      </c>
      <c r="N34" t="s">
        <v>498</v>
      </c>
      <c r="O34" t="s">
        <v>499</v>
      </c>
      <c r="P34" t="s">
        <v>500</v>
      </c>
      <c r="Q34" s="1">
        <v>38404</v>
      </c>
      <c r="R34" t="s">
        <v>501</v>
      </c>
      <c r="S34" t="s">
        <v>126</v>
      </c>
      <c r="T34" t="s">
        <v>127</v>
      </c>
      <c r="U34" t="s">
        <v>128</v>
      </c>
      <c r="V34" s="1">
        <v>43138</v>
      </c>
    </row>
    <row r="35" spans="1:22">
      <c r="A35" t="s">
        <v>502</v>
      </c>
      <c r="B35" s="3">
        <v>1690</v>
      </c>
      <c r="C35" t="s">
        <v>130</v>
      </c>
      <c r="D35" t="s">
        <v>503</v>
      </c>
      <c r="E35" t="s">
        <v>504</v>
      </c>
      <c r="F35" t="s">
        <v>505</v>
      </c>
      <c r="H35" t="s">
        <v>506</v>
      </c>
      <c r="I35" t="s">
        <v>118</v>
      </c>
      <c r="J35">
        <v>33065</v>
      </c>
      <c r="K35" t="s">
        <v>507</v>
      </c>
      <c r="L35" t="s">
        <v>508</v>
      </c>
      <c r="M35" t="s">
        <v>509</v>
      </c>
      <c r="N35" t="s">
        <v>510</v>
      </c>
      <c r="O35" t="s">
        <v>298</v>
      </c>
      <c r="P35" t="s">
        <v>511</v>
      </c>
      <c r="Q35" s="1">
        <v>37201</v>
      </c>
      <c r="R35" t="s">
        <v>512</v>
      </c>
      <c r="S35" t="s">
        <v>154</v>
      </c>
      <c r="T35" t="s">
        <v>127</v>
      </c>
      <c r="U35" t="s">
        <v>128</v>
      </c>
      <c r="V35" s="1">
        <v>43634</v>
      </c>
    </row>
    <row r="36" spans="1:22">
      <c r="A36" t="s">
        <v>513</v>
      </c>
      <c r="B36" s="3">
        <v>1520</v>
      </c>
      <c r="C36" t="s">
        <v>142</v>
      </c>
      <c r="D36" t="s">
        <v>514</v>
      </c>
      <c r="E36" t="s">
        <v>515</v>
      </c>
      <c r="F36" t="s">
        <v>516</v>
      </c>
      <c r="G36" t="s">
        <v>517</v>
      </c>
      <c r="H36" t="s">
        <v>518</v>
      </c>
      <c r="I36" t="s">
        <v>160</v>
      </c>
      <c r="J36" t="s">
        <v>519</v>
      </c>
      <c r="K36" t="s">
        <v>520</v>
      </c>
      <c r="L36" t="s">
        <v>521</v>
      </c>
      <c r="M36" t="s">
        <v>522</v>
      </c>
      <c r="N36" t="s">
        <v>523</v>
      </c>
      <c r="O36" t="s">
        <v>524</v>
      </c>
      <c r="P36" t="s">
        <v>525</v>
      </c>
      <c r="Q36" s="1">
        <v>35012</v>
      </c>
      <c r="R36" t="s">
        <v>526</v>
      </c>
      <c r="S36" t="s">
        <v>126</v>
      </c>
      <c r="T36" t="s">
        <v>127</v>
      </c>
      <c r="U36" t="s">
        <v>128</v>
      </c>
      <c r="V36" s="1">
        <v>43378</v>
      </c>
    </row>
    <row r="37" spans="1:22">
      <c r="A37" t="s">
        <v>527</v>
      </c>
      <c r="B37" s="3">
        <v>188</v>
      </c>
      <c r="C37" t="s">
        <v>142</v>
      </c>
      <c r="D37" t="s">
        <v>528</v>
      </c>
      <c r="E37" t="s">
        <v>529</v>
      </c>
      <c r="F37" t="s">
        <v>530</v>
      </c>
      <c r="H37" t="s">
        <v>531</v>
      </c>
      <c r="I37" t="s">
        <v>118</v>
      </c>
      <c r="J37" t="s">
        <v>532</v>
      </c>
      <c r="K37" t="s">
        <v>533</v>
      </c>
      <c r="L37" t="s">
        <v>534</v>
      </c>
      <c r="M37" t="s">
        <v>535</v>
      </c>
      <c r="N37" t="s">
        <v>536</v>
      </c>
      <c r="O37" t="s">
        <v>537</v>
      </c>
      <c r="P37" t="s">
        <v>538</v>
      </c>
      <c r="Q37" s="1">
        <v>30718</v>
      </c>
      <c r="R37" t="s">
        <v>539</v>
      </c>
      <c r="S37" t="s">
        <v>181</v>
      </c>
      <c r="T37" t="s">
        <v>127</v>
      </c>
      <c r="U37" t="s">
        <v>128</v>
      </c>
      <c r="V37" s="1">
        <v>43433</v>
      </c>
    </row>
    <row r="38" spans="1:22">
      <c r="A38" t="s">
        <v>540</v>
      </c>
      <c r="B38" s="3">
        <v>1805</v>
      </c>
      <c r="C38" t="s">
        <v>142</v>
      </c>
      <c r="D38" t="s">
        <v>541</v>
      </c>
      <c r="E38" t="s">
        <v>542</v>
      </c>
      <c r="F38" t="s">
        <v>543</v>
      </c>
      <c r="G38" t="s">
        <v>544</v>
      </c>
      <c r="H38" t="s">
        <v>545</v>
      </c>
      <c r="I38" t="s">
        <v>118</v>
      </c>
      <c r="J38">
        <v>34431</v>
      </c>
      <c r="K38" t="s">
        <v>546</v>
      </c>
      <c r="L38" t="s">
        <v>547</v>
      </c>
      <c r="M38" t="s">
        <v>548</v>
      </c>
      <c r="N38" t="s">
        <v>549</v>
      </c>
      <c r="O38" t="s">
        <v>550</v>
      </c>
      <c r="P38" t="s">
        <v>551</v>
      </c>
      <c r="Q38" s="1">
        <v>34008</v>
      </c>
      <c r="R38" t="s">
        <v>552</v>
      </c>
      <c r="S38" t="s">
        <v>126</v>
      </c>
      <c r="T38" t="s">
        <v>127</v>
      </c>
      <c r="U38" t="s">
        <v>128</v>
      </c>
      <c r="V38" s="1">
        <v>43447</v>
      </c>
    </row>
    <row r="39" spans="1:22">
      <c r="A39" t="s">
        <v>553</v>
      </c>
      <c r="B39" s="3">
        <v>1425</v>
      </c>
      <c r="C39" t="s">
        <v>142</v>
      </c>
      <c r="D39" t="s">
        <v>554</v>
      </c>
      <c r="E39" t="s">
        <v>555</v>
      </c>
      <c r="F39" t="s">
        <v>556</v>
      </c>
      <c r="H39" t="s">
        <v>557</v>
      </c>
      <c r="I39" t="s">
        <v>118</v>
      </c>
      <c r="J39">
        <v>33839</v>
      </c>
      <c r="K39" t="s">
        <v>558</v>
      </c>
      <c r="L39" t="s">
        <v>559</v>
      </c>
      <c r="M39" t="s">
        <v>560</v>
      </c>
      <c r="N39" t="s">
        <v>561</v>
      </c>
      <c r="O39" t="s">
        <v>178</v>
      </c>
      <c r="P39" t="s">
        <v>562</v>
      </c>
      <c r="Q39" s="1">
        <v>36647</v>
      </c>
      <c r="R39" t="s">
        <v>563</v>
      </c>
      <c r="S39" t="s">
        <v>126</v>
      </c>
      <c r="T39" t="s">
        <v>127</v>
      </c>
      <c r="U39" t="s">
        <v>128</v>
      </c>
      <c r="V39" s="1">
        <v>43411</v>
      </c>
    </row>
    <row r="40" spans="1:22">
      <c r="A40" t="s">
        <v>564</v>
      </c>
      <c r="B40" s="3">
        <v>1976</v>
      </c>
      <c r="C40" t="s">
        <v>130</v>
      </c>
      <c r="D40" t="s">
        <v>565</v>
      </c>
      <c r="E40" t="s">
        <v>566</v>
      </c>
      <c r="F40" t="s">
        <v>567</v>
      </c>
      <c r="G40" t="s">
        <v>568</v>
      </c>
      <c r="H40" t="s">
        <v>569</v>
      </c>
      <c r="I40" t="s">
        <v>118</v>
      </c>
      <c r="J40">
        <v>32141</v>
      </c>
      <c r="K40" t="s">
        <v>570</v>
      </c>
      <c r="L40" t="s">
        <v>571</v>
      </c>
      <c r="M40" t="s">
        <v>572</v>
      </c>
      <c r="N40" t="s">
        <v>573</v>
      </c>
      <c r="O40" t="s">
        <v>537</v>
      </c>
      <c r="P40" t="s">
        <v>567</v>
      </c>
      <c r="Q40" s="1">
        <v>42065</v>
      </c>
      <c r="R40" t="s">
        <v>574</v>
      </c>
      <c r="S40" t="s">
        <v>126</v>
      </c>
      <c r="T40" t="s">
        <v>127</v>
      </c>
      <c r="U40" t="s">
        <v>128</v>
      </c>
      <c r="V40" s="1">
        <v>43381</v>
      </c>
    </row>
    <row r="41" spans="1:22">
      <c r="A41" t="s">
        <v>575</v>
      </c>
      <c r="B41" s="3">
        <v>1873</v>
      </c>
      <c r="C41" t="s">
        <v>142</v>
      </c>
      <c r="D41" t="s">
        <v>576</v>
      </c>
      <c r="E41" t="s">
        <v>577</v>
      </c>
      <c r="F41" t="s">
        <v>578</v>
      </c>
      <c r="H41" t="s">
        <v>579</v>
      </c>
      <c r="I41" t="s">
        <v>118</v>
      </c>
      <c r="J41">
        <v>33841</v>
      </c>
      <c r="K41" t="s">
        <v>580</v>
      </c>
      <c r="L41" t="s">
        <v>581</v>
      </c>
      <c r="M41" t="s">
        <v>582</v>
      </c>
      <c r="N41" t="s">
        <v>583</v>
      </c>
      <c r="O41" t="s">
        <v>178</v>
      </c>
      <c r="P41" t="s">
        <v>584</v>
      </c>
      <c r="Q41" s="1">
        <v>39455</v>
      </c>
      <c r="R41" t="s">
        <v>585</v>
      </c>
      <c r="S41" t="s">
        <v>126</v>
      </c>
      <c r="T41" t="s">
        <v>127</v>
      </c>
      <c r="U41" t="s">
        <v>128</v>
      </c>
      <c r="V41" s="1">
        <v>43382</v>
      </c>
    </row>
    <row r="42" spans="1:22">
      <c r="A42" t="s">
        <v>586</v>
      </c>
      <c r="B42" s="3">
        <v>189</v>
      </c>
      <c r="C42" t="s">
        <v>142</v>
      </c>
      <c r="D42" t="s">
        <v>587</v>
      </c>
      <c r="E42" t="s">
        <v>588</v>
      </c>
      <c r="F42" t="s">
        <v>589</v>
      </c>
      <c r="H42" t="s">
        <v>590</v>
      </c>
      <c r="I42" t="s">
        <v>118</v>
      </c>
      <c r="J42" t="s">
        <v>591</v>
      </c>
      <c r="K42" t="s">
        <v>592</v>
      </c>
      <c r="L42" t="s">
        <v>593</v>
      </c>
      <c r="M42" t="s">
        <v>594</v>
      </c>
      <c r="N42" t="s">
        <v>595</v>
      </c>
      <c r="O42" t="s">
        <v>537</v>
      </c>
      <c r="P42" t="s">
        <v>596</v>
      </c>
      <c r="Q42" s="1">
        <v>35213</v>
      </c>
      <c r="R42" t="s">
        <v>597</v>
      </c>
      <c r="S42" t="s">
        <v>126</v>
      </c>
      <c r="T42" t="s">
        <v>127</v>
      </c>
      <c r="U42" t="s">
        <v>128</v>
      </c>
      <c r="V42" s="1">
        <v>43404</v>
      </c>
    </row>
    <row r="43" spans="1:22">
      <c r="A43" t="s">
        <v>598</v>
      </c>
      <c r="B43" s="3">
        <v>191</v>
      </c>
      <c r="C43" t="s">
        <v>142</v>
      </c>
      <c r="D43" t="s">
        <v>599</v>
      </c>
      <c r="E43" t="s">
        <v>600</v>
      </c>
      <c r="F43" t="s">
        <v>601</v>
      </c>
      <c r="H43" t="s">
        <v>602</v>
      </c>
      <c r="I43" t="s">
        <v>118</v>
      </c>
      <c r="J43" t="s">
        <v>603</v>
      </c>
      <c r="K43" t="s">
        <v>604</v>
      </c>
      <c r="L43" t="s">
        <v>605</v>
      </c>
      <c r="M43" t="s">
        <v>606</v>
      </c>
      <c r="N43" t="s">
        <v>607</v>
      </c>
      <c r="O43" t="s">
        <v>608</v>
      </c>
      <c r="P43" t="s">
        <v>609</v>
      </c>
      <c r="Q43" s="1">
        <v>33302</v>
      </c>
      <c r="R43" t="s">
        <v>610</v>
      </c>
      <c r="S43" t="s">
        <v>154</v>
      </c>
      <c r="T43" t="s">
        <v>127</v>
      </c>
      <c r="U43" t="s">
        <v>128</v>
      </c>
      <c r="V43" s="1">
        <v>43392</v>
      </c>
    </row>
    <row r="44" spans="1:22">
      <c r="A44" t="s">
        <v>611</v>
      </c>
      <c r="B44" s="3">
        <v>574</v>
      </c>
      <c r="C44" t="s">
        <v>142</v>
      </c>
      <c r="D44" t="s">
        <v>612</v>
      </c>
      <c r="E44" t="s">
        <v>613</v>
      </c>
      <c r="F44" t="s">
        <v>614</v>
      </c>
      <c r="H44" t="s">
        <v>615</v>
      </c>
      <c r="I44" t="s">
        <v>118</v>
      </c>
      <c r="J44" t="s">
        <v>616</v>
      </c>
      <c r="K44" t="s">
        <v>617</v>
      </c>
      <c r="L44" t="s">
        <v>618</v>
      </c>
      <c r="M44" t="s">
        <v>619</v>
      </c>
      <c r="N44" t="s">
        <v>620</v>
      </c>
      <c r="O44" t="s">
        <v>621</v>
      </c>
      <c r="P44" t="s">
        <v>622</v>
      </c>
      <c r="Q44" s="1">
        <v>33547</v>
      </c>
      <c r="R44" t="s">
        <v>623</v>
      </c>
      <c r="S44" t="s">
        <v>126</v>
      </c>
      <c r="T44" t="s">
        <v>127</v>
      </c>
      <c r="U44" t="s">
        <v>128</v>
      </c>
      <c r="V44" s="1">
        <v>43376</v>
      </c>
    </row>
    <row r="45" spans="1:22">
      <c r="A45" t="s">
        <v>624</v>
      </c>
      <c r="B45" s="3">
        <v>1954</v>
      </c>
      <c r="C45" t="s">
        <v>130</v>
      </c>
      <c r="D45" t="s">
        <v>625</v>
      </c>
      <c r="E45" t="s">
        <v>626</v>
      </c>
      <c r="F45" t="s">
        <v>627</v>
      </c>
      <c r="H45" t="s">
        <v>628</v>
      </c>
      <c r="I45" t="s">
        <v>118</v>
      </c>
      <c r="J45">
        <v>33850</v>
      </c>
      <c r="K45" t="s">
        <v>629</v>
      </c>
      <c r="L45" t="s">
        <v>618</v>
      </c>
      <c r="M45" t="s">
        <v>630</v>
      </c>
      <c r="N45" t="s">
        <v>631</v>
      </c>
      <c r="O45" t="s">
        <v>178</v>
      </c>
      <c r="P45" t="s">
        <v>632</v>
      </c>
      <c r="Q45" s="1">
        <v>41964</v>
      </c>
      <c r="R45" t="s">
        <v>633</v>
      </c>
      <c r="S45" t="s">
        <v>126</v>
      </c>
      <c r="T45" t="s">
        <v>127</v>
      </c>
      <c r="U45" t="s">
        <v>128</v>
      </c>
      <c r="V45" s="1">
        <v>43048</v>
      </c>
    </row>
    <row r="46" spans="1:22">
      <c r="A46" t="s">
        <v>634</v>
      </c>
      <c r="B46" s="3">
        <v>1505</v>
      </c>
      <c r="C46" t="s">
        <v>142</v>
      </c>
      <c r="D46" t="s">
        <v>635</v>
      </c>
      <c r="E46" t="s">
        <v>316</v>
      </c>
      <c r="F46" t="s">
        <v>636</v>
      </c>
      <c r="G46" t="s">
        <v>637</v>
      </c>
      <c r="H46" t="s">
        <v>638</v>
      </c>
      <c r="I46" t="s">
        <v>118</v>
      </c>
      <c r="J46">
        <v>33313</v>
      </c>
      <c r="K46" t="s">
        <v>639</v>
      </c>
      <c r="L46" t="s">
        <v>640</v>
      </c>
      <c r="M46" t="s">
        <v>641</v>
      </c>
      <c r="N46" t="s">
        <v>642</v>
      </c>
      <c r="O46" t="s">
        <v>298</v>
      </c>
      <c r="P46" t="s">
        <v>643</v>
      </c>
      <c r="Q46" s="1">
        <v>38229</v>
      </c>
      <c r="R46" t="s">
        <v>644</v>
      </c>
      <c r="S46" t="s">
        <v>154</v>
      </c>
      <c r="T46" t="s">
        <v>127</v>
      </c>
      <c r="U46" t="s">
        <v>645</v>
      </c>
      <c r="V46" s="1">
        <v>43472</v>
      </c>
    </row>
    <row r="47" spans="1:22">
      <c r="A47" t="s">
        <v>646</v>
      </c>
      <c r="B47" s="3">
        <v>1886</v>
      </c>
      <c r="C47" t="s">
        <v>130</v>
      </c>
      <c r="D47" t="s">
        <v>647</v>
      </c>
      <c r="E47" t="s">
        <v>648</v>
      </c>
      <c r="F47" t="s">
        <v>649</v>
      </c>
      <c r="H47" t="s">
        <v>650</v>
      </c>
      <c r="I47" t="s">
        <v>118</v>
      </c>
      <c r="J47">
        <v>32064</v>
      </c>
      <c r="K47" t="s">
        <v>651</v>
      </c>
      <c r="L47" t="s">
        <v>652</v>
      </c>
      <c r="M47" t="s">
        <v>653</v>
      </c>
      <c r="N47" t="s">
        <v>654</v>
      </c>
      <c r="O47" t="s">
        <v>655</v>
      </c>
      <c r="P47" t="s">
        <v>656</v>
      </c>
      <c r="Q47" s="1">
        <v>34891</v>
      </c>
      <c r="R47" t="s">
        <v>657</v>
      </c>
      <c r="S47" t="s">
        <v>387</v>
      </c>
      <c r="T47" t="s">
        <v>127</v>
      </c>
      <c r="U47" t="s">
        <v>128</v>
      </c>
      <c r="V47" s="1">
        <v>43378</v>
      </c>
    </row>
    <row r="48" spans="1:22">
      <c r="A48" t="s">
        <v>658</v>
      </c>
      <c r="B48" s="3">
        <v>1818</v>
      </c>
      <c r="C48" t="s">
        <v>142</v>
      </c>
      <c r="D48" t="s">
        <v>659</v>
      </c>
      <c r="E48" t="s">
        <v>660</v>
      </c>
      <c r="F48" t="s">
        <v>661</v>
      </c>
      <c r="H48" t="s">
        <v>662</v>
      </c>
      <c r="I48" t="s">
        <v>118</v>
      </c>
      <c r="J48">
        <v>32447</v>
      </c>
      <c r="K48" t="s">
        <v>663</v>
      </c>
      <c r="L48" t="s">
        <v>664</v>
      </c>
      <c r="M48" t="s">
        <v>665</v>
      </c>
      <c r="N48" t="s">
        <v>239</v>
      </c>
      <c r="O48" t="s">
        <v>666</v>
      </c>
      <c r="P48" t="s">
        <v>667</v>
      </c>
      <c r="Q48" s="1">
        <v>34129</v>
      </c>
      <c r="R48" t="s">
        <v>668</v>
      </c>
      <c r="S48" t="s">
        <v>126</v>
      </c>
      <c r="T48" t="s">
        <v>127</v>
      </c>
      <c r="U48" t="s">
        <v>128</v>
      </c>
      <c r="V48" s="1">
        <v>43015</v>
      </c>
    </row>
    <row r="49" spans="1:22">
      <c r="A49" t="s">
        <v>669</v>
      </c>
      <c r="B49" s="3">
        <v>1819</v>
      </c>
      <c r="C49" t="s">
        <v>130</v>
      </c>
      <c r="D49" t="s">
        <v>670</v>
      </c>
      <c r="E49" t="s">
        <v>671</v>
      </c>
      <c r="F49" t="s">
        <v>672</v>
      </c>
      <c r="H49" t="s">
        <v>673</v>
      </c>
      <c r="I49" t="s">
        <v>160</v>
      </c>
      <c r="J49">
        <v>34753</v>
      </c>
      <c r="K49" t="s">
        <v>674</v>
      </c>
      <c r="L49" t="s">
        <v>675</v>
      </c>
      <c r="M49" t="s">
        <v>676</v>
      </c>
      <c r="N49" t="s">
        <v>677</v>
      </c>
      <c r="O49" t="s">
        <v>384</v>
      </c>
      <c r="P49" t="s">
        <v>678</v>
      </c>
      <c r="Q49" s="1">
        <v>38453</v>
      </c>
      <c r="R49" t="s">
        <v>679</v>
      </c>
      <c r="S49" t="s">
        <v>126</v>
      </c>
      <c r="T49" t="s">
        <v>127</v>
      </c>
      <c r="U49" t="s">
        <v>128</v>
      </c>
      <c r="V49" s="1">
        <v>43381</v>
      </c>
    </row>
    <row r="50" spans="1:22">
      <c r="A50" t="s">
        <v>680</v>
      </c>
      <c r="B50" s="3">
        <v>3063</v>
      </c>
      <c r="C50" t="s">
        <v>130</v>
      </c>
      <c r="D50" t="s">
        <v>681</v>
      </c>
      <c r="E50" t="s">
        <v>682</v>
      </c>
      <c r="F50" t="s">
        <v>683</v>
      </c>
      <c r="H50" t="s">
        <v>684</v>
      </c>
      <c r="I50" t="s">
        <v>118</v>
      </c>
      <c r="J50">
        <v>32343</v>
      </c>
      <c r="K50" t="s">
        <v>685</v>
      </c>
      <c r="L50" t="s">
        <v>686</v>
      </c>
      <c r="M50" t="s">
        <v>687</v>
      </c>
      <c r="N50" t="s">
        <v>688</v>
      </c>
      <c r="O50" t="s">
        <v>689</v>
      </c>
      <c r="P50" t="s">
        <v>690</v>
      </c>
      <c r="Q50" s="1">
        <v>40423</v>
      </c>
      <c r="R50" t="s">
        <v>691</v>
      </c>
      <c r="S50" t="s">
        <v>126</v>
      </c>
      <c r="T50" t="s">
        <v>127</v>
      </c>
      <c r="U50" t="s">
        <v>128</v>
      </c>
      <c r="V50" s="1">
        <v>43273</v>
      </c>
    </row>
    <row r="51" spans="1:22">
      <c r="A51" t="s">
        <v>692</v>
      </c>
      <c r="B51" s="3">
        <v>1987</v>
      </c>
      <c r="C51" t="s">
        <v>142</v>
      </c>
      <c r="D51" t="s">
        <v>693</v>
      </c>
      <c r="E51" t="s">
        <v>694</v>
      </c>
      <c r="F51" t="s">
        <v>695</v>
      </c>
      <c r="H51" t="s">
        <v>696</v>
      </c>
      <c r="I51" t="s">
        <v>118</v>
      </c>
      <c r="J51">
        <v>34755</v>
      </c>
      <c r="K51" t="s">
        <v>697</v>
      </c>
      <c r="L51" t="s">
        <v>698</v>
      </c>
      <c r="M51" t="s">
        <v>699</v>
      </c>
      <c r="N51" t="s">
        <v>700</v>
      </c>
      <c r="O51" t="s">
        <v>384</v>
      </c>
      <c r="P51" t="s">
        <v>701</v>
      </c>
      <c r="Q51" s="1">
        <v>41779</v>
      </c>
      <c r="R51" t="s">
        <v>702</v>
      </c>
      <c r="S51" t="s">
        <v>126</v>
      </c>
      <c r="T51" t="s">
        <v>127</v>
      </c>
      <c r="U51" t="s">
        <v>128</v>
      </c>
      <c r="V51" s="1">
        <v>43409</v>
      </c>
    </row>
    <row r="52" spans="1:22">
      <c r="A52" t="s">
        <v>703</v>
      </c>
      <c r="B52" s="3">
        <v>1799</v>
      </c>
      <c r="C52" t="s">
        <v>130</v>
      </c>
      <c r="D52" t="s">
        <v>704</v>
      </c>
      <c r="E52" t="s">
        <v>705</v>
      </c>
      <c r="F52" t="s">
        <v>706</v>
      </c>
      <c r="H52" t="s">
        <v>707</v>
      </c>
      <c r="I52" t="s">
        <v>160</v>
      </c>
      <c r="J52">
        <v>33471</v>
      </c>
      <c r="K52" t="s">
        <v>708</v>
      </c>
      <c r="L52" t="s">
        <v>709</v>
      </c>
      <c r="M52" t="s">
        <v>710</v>
      </c>
      <c r="N52" t="s">
        <v>711</v>
      </c>
      <c r="O52" t="s">
        <v>712</v>
      </c>
      <c r="P52" t="s">
        <v>713</v>
      </c>
      <c r="Q52" s="1">
        <v>35738</v>
      </c>
      <c r="R52" t="s">
        <v>714</v>
      </c>
      <c r="S52" t="s">
        <v>126</v>
      </c>
      <c r="T52" t="s">
        <v>127</v>
      </c>
      <c r="U52" t="s">
        <v>128</v>
      </c>
      <c r="V52" s="1">
        <v>43384</v>
      </c>
    </row>
    <row r="53" spans="1:22">
      <c r="A53" t="s">
        <v>715</v>
      </c>
      <c r="B53" s="3">
        <v>2017</v>
      </c>
      <c r="C53" t="s">
        <v>142</v>
      </c>
      <c r="D53" t="s">
        <v>716</v>
      </c>
      <c r="E53" t="s">
        <v>717</v>
      </c>
      <c r="F53" t="s">
        <v>718</v>
      </c>
      <c r="G53" t="s">
        <v>719</v>
      </c>
      <c r="H53" t="s">
        <v>210</v>
      </c>
      <c r="I53" t="s">
        <v>118</v>
      </c>
      <c r="J53">
        <v>33831</v>
      </c>
      <c r="K53" t="s">
        <v>720</v>
      </c>
      <c r="L53" t="s">
        <v>721</v>
      </c>
      <c r="M53" t="s">
        <v>722</v>
      </c>
      <c r="N53" t="s">
        <v>723</v>
      </c>
      <c r="O53" t="s">
        <v>178</v>
      </c>
      <c r="P53" t="s">
        <v>724</v>
      </c>
      <c r="Q53" s="1">
        <v>41967</v>
      </c>
      <c r="R53" t="s">
        <v>725</v>
      </c>
      <c r="S53" t="s">
        <v>126</v>
      </c>
      <c r="T53" t="s">
        <v>127</v>
      </c>
      <c r="U53" t="s">
        <v>128</v>
      </c>
      <c r="V53" s="1">
        <v>43524</v>
      </c>
    </row>
    <row r="54" spans="1:22">
      <c r="A54" t="s">
        <v>726</v>
      </c>
      <c r="B54" s="3">
        <v>1559</v>
      </c>
      <c r="C54" t="s">
        <v>142</v>
      </c>
      <c r="D54" t="s">
        <v>727</v>
      </c>
      <c r="E54" t="s">
        <v>728</v>
      </c>
      <c r="F54" t="s">
        <v>729</v>
      </c>
      <c r="H54" t="s">
        <v>730</v>
      </c>
      <c r="I54" t="s">
        <v>160</v>
      </c>
      <c r="J54">
        <v>34102</v>
      </c>
      <c r="K54" t="s">
        <v>731</v>
      </c>
      <c r="L54" t="s">
        <v>732</v>
      </c>
      <c r="M54" t="s">
        <v>733</v>
      </c>
      <c r="N54" t="s">
        <v>734</v>
      </c>
      <c r="O54" t="s">
        <v>735</v>
      </c>
      <c r="P54" t="s">
        <v>736</v>
      </c>
      <c r="Q54" s="1">
        <v>34031</v>
      </c>
      <c r="R54" t="s">
        <v>737</v>
      </c>
      <c r="S54" t="s">
        <v>126</v>
      </c>
      <c r="T54" t="s">
        <v>127</v>
      </c>
      <c r="U54" t="s">
        <v>128</v>
      </c>
      <c r="V54" s="1">
        <v>43378</v>
      </c>
    </row>
    <row r="55" spans="1:22">
      <c r="A55" t="s">
        <v>738</v>
      </c>
      <c r="B55" s="3">
        <v>1560</v>
      </c>
      <c r="C55" t="s">
        <v>130</v>
      </c>
      <c r="D55" t="s">
        <v>739</v>
      </c>
      <c r="E55" t="s">
        <v>740</v>
      </c>
      <c r="F55" t="s">
        <v>741</v>
      </c>
      <c r="H55" t="s">
        <v>742</v>
      </c>
      <c r="I55" t="s">
        <v>118</v>
      </c>
      <c r="J55">
        <v>33334</v>
      </c>
      <c r="K55" t="s">
        <v>743</v>
      </c>
      <c r="L55" t="s">
        <v>744</v>
      </c>
      <c r="M55" t="s">
        <v>745</v>
      </c>
      <c r="N55" t="s">
        <v>746</v>
      </c>
      <c r="O55" t="s">
        <v>298</v>
      </c>
      <c r="P55" t="s">
        <v>747</v>
      </c>
      <c r="Q55" s="1">
        <v>37566</v>
      </c>
      <c r="R55" t="s">
        <v>748</v>
      </c>
      <c r="S55" t="s">
        <v>126</v>
      </c>
      <c r="T55" t="s">
        <v>266</v>
      </c>
      <c r="U55" t="s">
        <v>749</v>
      </c>
      <c r="V55" s="1">
        <v>43389</v>
      </c>
    </row>
    <row r="56" spans="1:22">
      <c r="A56" t="s">
        <v>750</v>
      </c>
      <c r="B56" s="3">
        <v>198</v>
      </c>
      <c r="C56" t="s">
        <v>130</v>
      </c>
      <c r="D56" t="s">
        <v>751</v>
      </c>
      <c r="E56" t="s">
        <v>752</v>
      </c>
      <c r="F56" t="s">
        <v>753</v>
      </c>
      <c r="H56" t="s">
        <v>754</v>
      </c>
      <c r="I56" t="s">
        <v>118</v>
      </c>
      <c r="J56" t="s">
        <v>755</v>
      </c>
      <c r="K56" t="s">
        <v>756</v>
      </c>
      <c r="L56" t="s">
        <v>757</v>
      </c>
      <c r="M56" t="s">
        <v>758</v>
      </c>
      <c r="N56" t="s">
        <v>759</v>
      </c>
      <c r="O56" t="s">
        <v>276</v>
      </c>
      <c r="P56" t="s">
        <v>760</v>
      </c>
      <c r="Q56" s="1">
        <v>31355</v>
      </c>
      <c r="R56" t="s">
        <v>761</v>
      </c>
      <c r="S56" t="s">
        <v>168</v>
      </c>
      <c r="T56" t="s">
        <v>127</v>
      </c>
      <c r="U56" t="s">
        <v>128</v>
      </c>
      <c r="V56" s="1">
        <v>43412</v>
      </c>
    </row>
    <row r="57" spans="1:22">
      <c r="A57" t="s">
        <v>762</v>
      </c>
      <c r="B57" s="3">
        <v>199</v>
      </c>
      <c r="C57" t="s">
        <v>130</v>
      </c>
      <c r="D57" t="s">
        <v>763</v>
      </c>
      <c r="E57" t="s">
        <v>764</v>
      </c>
      <c r="F57" t="s">
        <v>765</v>
      </c>
      <c r="H57" t="s">
        <v>766</v>
      </c>
      <c r="I57" t="s">
        <v>118</v>
      </c>
      <c r="J57">
        <v>32502</v>
      </c>
      <c r="K57" t="s">
        <v>767</v>
      </c>
      <c r="L57" t="s">
        <v>768</v>
      </c>
      <c r="M57" t="s">
        <v>769</v>
      </c>
      <c r="N57" t="s">
        <v>770</v>
      </c>
      <c r="O57" t="s">
        <v>405</v>
      </c>
      <c r="P57" t="s">
        <v>771</v>
      </c>
      <c r="Q57" s="1">
        <v>29489</v>
      </c>
      <c r="R57" t="s">
        <v>772</v>
      </c>
      <c r="S57" t="s">
        <v>126</v>
      </c>
      <c r="T57" t="s">
        <v>127</v>
      </c>
      <c r="U57" t="s">
        <v>128</v>
      </c>
      <c r="V57" s="1">
        <v>43384</v>
      </c>
    </row>
    <row r="58" spans="1:22">
      <c r="A58" t="s">
        <v>773</v>
      </c>
      <c r="B58" s="3">
        <v>1887</v>
      </c>
      <c r="C58" t="s">
        <v>142</v>
      </c>
      <c r="D58" t="s">
        <v>774</v>
      </c>
      <c r="E58" t="s">
        <v>775</v>
      </c>
      <c r="F58" t="s">
        <v>776</v>
      </c>
      <c r="H58" t="s">
        <v>777</v>
      </c>
      <c r="I58" t="s">
        <v>160</v>
      </c>
      <c r="J58">
        <v>32347</v>
      </c>
      <c r="K58" t="s">
        <v>778</v>
      </c>
      <c r="L58" t="s">
        <v>779</v>
      </c>
      <c r="M58" t="s">
        <v>780</v>
      </c>
      <c r="N58" t="s">
        <v>781</v>
      </c>
      <c r="O58" t="s">
        <v>782</v>
      </c>
      <c r="P58" t="s">
        <v>783</v>
      </c>
      <c r="Q58" s="1">
        <v>33981</v>
      </c>
      <c r="R58" t="s">
        <v>784</v>
      </c>
      <c r="S58" t="s">
        <v>126</v>
      </c>
      <c r="T58" t="s">
        <v>127</v>
      </c>
      <c r="U58" t="s">
        <v>128</v>
      </c>
      <c r="V58" s="1">
        <v>43396</v>
      </c>
    </row>
    <row r="59" spans="1:22">
      <c r="A59" t="s">
        <v>785</v>
      </c>
      <c r="B59" s="3">
        <v>1231</v>
      </c>
      <c r="C59" t="s">
        <v>142</v>
      </c>
      <c r="D59" t="s">
        <v>786</v>
      </c>
      <c r="E59" t="s">
        <v>787</v>
      </c>
      <c r="F59" t="s">
        <v>788</v>
      </c>
      <c r="G59" t="s">
        <v>789</v>
      </c>
      <c r="H59" t="s">
        <v>790</v>
      </c>
      <c r="I59" t="s">
        <v>118</v>
      </c>
      <c r="J59">
        <v>33317</v>
      </c>
      <c r="K59" t="s">
        <v>791</v>
      </c>
      <c r="L59" t="s">
        <v>792</v>
      </c>
      <c r="M59" t="s">
        <v>793</v>
      </c>
      <c r="N59" t="s">
        <v>794</v>
      </c>
      <c r="O59" t="s">
        <v>298</v>
      </c>
      <c r="P59" t="s">
        <v>795</v>
      </c>
      <c r="Q59" s="1">
        <v>36649</v>
      </c>
      <c r="R59" t="s">
        <v>796</v>
      </c>
      <c r="S59" t="s">
        <v>126</v>
      </c>
      <c r="T59" t="s">
        <v>266</v>
      </c>
      <c r="U59" t="s">
        <v>128</v>
      </c>
      <c r="V59" s="1">
        <v>43412</v>
      </c>
    </row>
    <row r="60" spans="1:22">
      <c r="A60" t="s">
        <v>797</v>
      </c>
      <c r="B60" s="3">
        <v>1253</v>
      </c>
      <c r="C60" t="s">
        <v>142</v>
      </c>
      <c r="D60" t="s">
        <v>798</v>
      </c>
      <c r="E60" t="s">
        <v>799</v>
      </c>
      <c r="F60" t="s">
        <v>800</v>
      </c>
      <c r="G60" t="s">
        <v>801</v>
      </c>
      <c r="H60" t="s">
        <v>802</v>
      </c>
      <c r="I60" t="s">
        <v>118</v>
      </c>
      <c r="J60" t="s">
        <v>803</v>
      </c>
      <c r="K60" t="s">
        <v>804</v>
      </c>
      <c r="L60" t="s">
        <v>805</v>
      </c>
      <c r="M60" t="s">
        <v>806</v>
      </c>
      <c r="N60" t="s">
        <v>807</v>
      </c>
      <c r="O60" t="s">
        <v>808</v>
      </c>
      <c r="P60" t="s">
        <v>800</v>
      </c>
      <c r="Q60" s="1">
        <v>36934</v>
      </c>
      <c r="R60" t="s">
        <v>809</v>
      </c>
      <c r="S60" t="s">
        <v>126</v>
      </c>
      <c r="T60" t="s">
        <v>266</v>
      </c>
      <c r="U60" t="s">
        <v>128</v>
      </c>
      <c r="V60" s="1">
        <v>43403</v>
      </c>
    </row>
    <row r="61" spans="1:22">
      <c r="A61" t="s">
        <v>810</v>
      </c>
      <c r="B61" s="3">
        <v>200</v>
      </c>
      <c r="C61" t="s">
        <v>142</v>
      </c>
      <c r="D61" t="s">
        <v>811</v>
      </c>
      <c r="E61" t="s">
        <v>812</v>
      </c>
      <c r="F61" t="s">
        <v>813</v>
      </c>
      <c r="H61" t="s">
        <v>814</v>
      </c>
      <c r="I61" t="s">
        <v>118</v>
      </c>
      <c r="J61">
        <v>33950</v>
      </c>
      <c r="K61" t="s">
        <v>815</v>
      </c>
      <c r="L61" t="s">
        <v>816</v>
      </c>
      <c r="M61" t="s">
        <v>817</v>
      </c>
      <c r="N61" t="s">
        <v>818</v>
      </c>
      <c r="O61" t="s">
        <v>417</v>
      </c>
      <c r="P61" t="s">
        <v>819</v>
      </c>
      <c r="Q61" s="1">
        <v>32862</v>
      </c>
      <c r="R61" t="s">
        <v>820</v>
      </c>
      <c r="S61" t="s">
        <v>126</v>
      </c>
      <c r="T61" t="s">
        <v>127</v>
      </c>
      <c r="U61" t="s">
        <v>128</v>
      </c>
      <c r="V61" s="1">
        <v>43453</v>
      </c>
    </row>
    <row r="62" spans="1:22">
      <c r="A62" t="s">
        <v>821</v>
      </c>
      <c r="B62" s="3">
        <v>1339</v>
      </c>
      <c r="C62" t="s">
        <v>822</v>
      </c>
      <c r="D62" t="s">
        <v>363</v>
      </c>
      <c r="E62" t="s">
        <v>823</v>
      </c>
      <c r="F62" t="s">
        <v>824</v>
      </c>
      <c r="G62" t="s">
        <v>825</v>
      </c>
      <c r="H62" t="s">
        <v>826</v>
      </c>
      <c r="I62" t="s">
        <v>118</v>
      </c>
      <c r="J62">
        <v>32955</v>
      </c>
      <c r="K62" t="s">
        <v>827</v>
      </c>
      <c r="L62" t="s">
        <v>828</v>
      </c>
      <c r="M62" t="s">
        <v>829</v>
      </c>
      <c r="N62" t="s">
        <v>830</v>
      </c>
      <c r="O62" t="s">
        <v>204</v>
      </c>
      <c r="P62" t="s">
        <v>831</v>
      </c>
      <c r="Q62" s="1">
        <v>37279</v>
      </c>
      <c r="R62" t="s">
        <v>832</v>
      </c>
      <c r="S62" t="s">
        <v>168</v>
      </c>
      <c r="T62" t="s">
        <v>127</v>
      </c>
      <c r="U62" t="s">
        <v>128</v>
      </c>
      <c r="V62" s="1">
        <v>43385</v>
      </c>
    </row>
    <row r="63" spans="1:22">
      <c r="A63" t="s">
        <v>833</v>
      </c>
      <c r="B63" s="3">
        <v>201</v>
      </c>
      <c r="C63" t="s">
        <v>130</v>
      </c>
      <c r="D63" t="s">
        <v>834</v>
      </c>
      <c r="E63" t="s">
        <v>835</v>
      </c>
      <c r="F63" t="s">
        <v>836</v>
      </c>
      <c r="H63" t="s">
        <v>837</v>
      </c>
      <c r="I63" t="s">
        <v>118</v>
      </c>
      <c r="J63" t="s">
        <v>838</v>
      </c>
      <c r="K63" t="s">
        <v>839</v>
      </c>
      <c r="L63" t="s">
        <v>840</v>
      </c>
      <c r="M63" t="s">
        <v>841</v>
      </c>
      <c r="N63" t="s">
        <v>842</v>
      </c>
      <c r="O63" t="s">
        <v>138</v>
      </c>
      <c r="P63" t="s">
        <v>843</v>
      </c>
      <c r="Q63" s="1">
        <v>35044</v>
      </c>
      <c r="R63" t="s">
        <v>844</v>
      </c>
      <c r="S63" t="s">
        <v>168</v>
      </c>
      <c r="T63" t="s">
        <v>127</v>
      </c>
      <c r="U63" t="s">
        <v>128</v>
      </c>
      <c r="V63" s="1">
        <v>43383</v>
      </c>
    </row>
    <row r="64" spans="1:22">
      <c r="A64" t="s">
        <v>845</v>
      </c>
      <c r="B64" s="3">
        <v>202</v>
      </c>
      <c r="C64" t="s">
        <v>231</v>
      </c>
      <c r="D64" t="s">
        <v>846</v>
      </c>
      <c r="E64" t="s">
        <v>847</v>
      </c>
      <c r="F64" t="s">
        <v>848</v>
      </c>
      <c r="G64" t="s">
        <v>849</v>
      </c>
      <c r="H64" t="s">
        <v>850</v>
      </c>
      <c r="I64" t="s">
        <v>160</v>
      </c>
      <c r="J64">
        <v>34230</v>
      </c>
      <c r="K64" t="s">
        <v>851</v>
      </c>
      <c r="L64" t="s">
        <v>852</v>
      </c>
      <c r="M64" t="s">
        <v>853</v>
      </c>
      <c r="N64" t="s">
        <v>854</v>
      </c>
      <c r="O64" t="s">
        <v>850</v>
      </c>
      <c r="P64" t="s">
        <v>855</v>
      </c>
      <c r="Q64" s="1">
        <v>31677</v>
      </c>
      <c r="R64" t="s">
        <v>856</v>
      </c>
      <c r="S64" t="s">
        <v>126</v>
      </c>
      <c r="T64" t="s">
        <v>127</v>
      </c>
      <c r="U64" t="s">
        <v>128</v>
      </c>
      <c r="V64" s="1">
        <v>43385</v>
      </c>
    </row>
    <row r="65" spans="1:22">
      <c r="A65" t="s">
        <v>857</v>
      </c>
      <c r="B65" s="3">
        <v>1779</v>
      </c>
      <c r="C65" t="s">
        <v>142</v>
      </c>
      <c r="D65" t="s">
        <v>858</v>
      </c>
      <c r="E65" t="s">
        <v>859</v>
      </c>
      <c r="F65" t="s">
        <v>860</v>
      </c>
      <c r="H65" t="s">
        <v>861</v>
      </c>
      <c r="I65" t="s">
        <v>160</v>
      </c>
      <c r="J65">
        <v>32958</v>
      </c>
      <c r="K65" t="s">
        <v>862</v>
      </c>
      <c r="L65" t="s">
        <v>863</v>
      </c>
      <c r="M65" t="s">
        <v>864</v>
      </c>
      <c r="N65" t="s">
        <v>865</v>
      </c>
      <c r="O65" t="s">
        <v>866</v>
      </c>
      <c r="P65" t="s">
        <v>867</v>
      </c>
      <c r="Q65" s="1">
        <v>34780</v>
      </c>
      <c r="R65" t="s">
        <v>868</v>
      </c>
      <c r="S65" t="s">
        <v>126</v>
      </c>
      <c r="T65" t="s">
        <v>127</v>
      </c>
      <c r="U65" t="s">
        <v>128</v>
      </c>
      <c r="V65" s="1">
        <v>43379</v>
      </c>
    </row>
    <row r="66" spans="1:22">
      <c r="A66" t="s">
        <v>869</v>
      </c>
      <c r="B66" s="3">
        <v>1476</v>
      </c>
      <c r="C66" t="s">
        <v>130</v>
      </c>
      <c r="D66" t="s">
        <v>870</v>
      </c>
      <c r="E66" t="s">
        <v>871</v>
      </c>
      <c r="F66" t="s">
        <v>872</v>
      </c>
      <c r="H66" t="s">
        <v>873</v>
      </c>
      <c r="I66" t="s">
        <v>118</v>
      </c>
      <c r="J66">
        <v>34769</v>
      </c>
      <c r="K66" t="s">
        <v>874</v>
      </c>
      <c r="L66" t="s">
        <v>875</v>
      </c>
      <c r="M66" t="s">
        <v>876</v>
      </c>
      <c r="N66" t="s">
        <v>877</v>
      </c>
      <c r="O66" t="s">
        <v>621</v>
      </c>
      <c r="P66" t="s">
        <v>878</v>
      </c>
      <c r="Q66" s="1">
        <v>38498</v>
      </c>
      <c r="R66" t="s">
        <v>879</v>
      </c>
      <c r="S66" t="s">
        <v>126</v>
      </c>
      <c r="T66" t="s">
        <v>127</v>
      </c>
      <c r="U66" t="s">
        <v>128</v>
      </c>
      <c r="V66" s="1">
        <v>42654</v>
      </c>
    </row>
    <row r="67" spans="1:22">
      <c r="A67" t="s">
        <v>880</v>
      </c>
      <c r="B67" s="3">
        <v>1889</v>
      </c>
      <c r="C67" t="s">
        <v>130</v>
      </c>
      <c r="D67" t="s">
        <v>881</v>
      </c>
      <c r="E67" t="s">
        <v>882</v>
      </c>
      <c r="F67" t="s">
        <v>883</v>
      </c>
      <c r="H67" t="s">
        <v>884</v>
      </c>
      <c r="I67" t="s">
        <v>118</v>
      </c>
      <c r="J67">
        <v>32355</v>
      </c>
      <c r="K67" t="s">
        <v>885</v>
      </c>
      <c r="L67" t="s">
        <v>886</v>
      </c>
      <c r="M67" t="s">
        <v>887</v>
      </c>
      <c r="N67" t="s">
        <v>239</v>
      </c>
      <c r="O67" t="s">
        <v>888</v>
      </c>
      <c r="P67" t="s">
        <v>889</v>
      </c>
      <c r="Q67" s="1">
        <v>39625</v>
      </c>
      <c r="R67" t="s">
        <v>890</v>
      </c>
      <c r="S67" t="s">
        <v>126</v>
      </c>
      <c r="T67" t="s">
        <v>127</v>
      </c>
      <c r="U67" t="s">
        <v>128</v>
      </c>
      <c r="V67" s="1">
        <v>43446</v>
      </c>
    </row>
    <row r="68" spans="1:22">
      <c r="A68" t="s">
        <v>891</v>
      </c>
      <c r="B68" s="3">
        <v>242</v>
      </c>
      <c r="C68" t="s">
        <v>142</v>
      </c>
      <c r="D68" t="s">
        <v>892</v>
      </c>
      <c r="E68" t="s">
        <v>893</v>
      </c>
      <c r="F68" t="s">
        <v>894</v>
      </c>
      <c r="H68" t="s">
        <v>895</v>
      </c>
      <c r="I68" t="s">
        <v>118</v>
      </c>
      <c r="J68">
        <v>34994</v>
      </c>
      <c r="K68" t="s">
        <v>896</v>
      </c>
      <c r="L68" t="s">
        <v>897</v>
      </c>
      <c r="M68" t="s">
        <v>898</v>
      </c>
      <c r="N68" t="s">
        <v>899</v>
      </c>
      <c r="O68" t="s">
        <v>900</v>
      </c>
      <c r="P68" t="s">
        <v>901</v>
      </c>
      <c r="Q68" s="1">
        <v>33203</v>
      </c>
      <c r="R68" t="s">
        <v>902</v>
      </c>
      <c r="S68" t="s">
        <v>126</v>
      </c>
      <c r="T68" t="s">
        <v>127</v>
      </c>
      <c r="U68" t="s">
        <v>128</v>
      </c>
      <c r="V68" s="1">
        <v>43452</v>
      </c>
    </row>
    <row r="69" spans="1:22">
      <c r="A69" t="s">
        <v>903</v>
      </c>
      <c r="B69" s="3">
        <v>206</v>
      </c>
      <c r="C69" t="s">
        <v>130</v>
      </c>
      <c r="D69" t="s">
        <v>904</v>
      </c>
      <c r="E69" t="s">
        <v>905</v>
      </c>
      <c r="F69" t="s">
        <v>906</v>
      </c>
      <c r="G69" t="s">
        <v>907</v>
      </c>
      <c r="H69" t="s">
        <v>908</v>
      </c>
      <c r="I69" t="s">
        <v>118</v>
      </c>
      <c r="J69">
        <v>32301</v>
      </c>
      <c r="K69" t="s">
        <v>909</v>
      </c>
      <c r="L69" t="s">
        <v>910</v>
      </c>
      <c r="M69" t="s">
        <v>911</v>
      </c>
      <c r="N69" t="s">
        <v>912</v>
      </c>
      <c r="O69" t="s">
        <v>913</v>
      </c>
      <c r="P69" t="s">
        <v>906</v>
      </c>
      <c r="Q69" s="1">
        <v>36061</v>
      </c>
      <c r="R69" t="s">
        <v>914</v>
      </c>
      <c r="S69" t="s">
        <v>126</v>
      </c>
      <c r="T69" t="s">
        <v>127</v>
      </c>
      <c r="U69" t="s">
        <v>915</v>
      </c>
      <c r="V69" s="1">
        <v>43424</v>
      </c>
    </row>
    <row r="70" spans="1:22">
      <c r="A70" t="s">
        <v>916</v>
      </c>
      <c r="B70" s="3">
        <v>207</v>
      </c>
      <c r="C70" t="s">
        <v>142</v>
      </c>
      <c r="D70" t="s">
        <v>917</v>
      </c>
      <c r="E70" t="s">
        <v>918</v>
      </c>
      <c r="F70" t="s">
        <v>919</v>
      </c>
      <c r="H70" t="s">
        <v>920</v>
      </c>
      <c r="I70" t="s">
        <v>118</v>
      </c>
      <c r="J70">
        <v>33602</v>
      </c>
      <c r="K70" t="s">
        <v>921</v>
      </c>
      <c r="L70" t="s">
        <v>922</v>
      </c>
      <c r="M70" t="s">
        <v>923</v>
      </c>
      <c r="N70" t="s">
        <v>924</v>
      </c>
      <c r="O70" t="s">
        <v>925</v>
      </c>
      <c r="P70" t="s">
        <v>926</v>
      </c>
      <c r="Q70" s="1">
        <v>30203</v>
      </c>
      <c r="R70" t="s">
        <v>927</v>
      </c>
      <c r="S70" t="s">
        <v>126</v>
      </c>
      <c r="T70" t="s">
        <v>266</v>
      </c>
      <c r="U70" t="s">
        <v>128</v>
      </c>
      <c r="V70" s="1">
        <v>43381</v>
      </c>
    </row>
    <row r="71" spans="1:22">
      <c r="A71" t="s">
        <v>928</v>
      </c>
      <c r="B71" s="3">
        <v>1341</v>
      </c>
      <c r="C71" t="s">
        <v>130</v>
      </c>
      <c r="D71" t="s">
        <v>929</v>
      </c>
      <c r="E71" t="s">
        <v>930</v>
      </c>
      <c r="F71" t="s">
        <v>931</v>
      </c>
      <c r="G71" t="s">
        <v>932</v>
      </c>
      <c r="H71" t="s">
        <v>933</v>
      </c>
      <c r="I71" t="s">
        <v>118</v>
      </c>
      <c r="J71">
        <v>34689</v>
      </c>
      <c r="K71" t="s">
        <v>934</v>
      </c>
      <c r="L71" t="s">
        <v>922</v>
      </c>
      <c r="M71" t="s">
        <v>935</v>
      </c>
      <c r="N71" t="s">
        <v>936</v>
      </c>
      <c r="O71" t="s">
        <v>937</v>
      </c>
      <c r="P71" t="s">
        <v>931</v>
      </c>
      <c r="Q71" s="1">
        <v>37103</v>
      </c>
      <c r="R71" t="s">
        <v>938</v>
      </c>
      <c r="S71" t="s">
        <v>126</v>
      </c>
      <c r="T71" t="s">
        <v>127</v>
      </c>
      <c r="U71" t="s">
        <v>128</v>
      </c>
      <c r="V71" s="1">
        <v>43742</v>
      </c>
    </row>
    <row r="72" spans="1:22">
      <c r="A72" t="s">
        <v>939</v>
      </c>
      <c r="B72" s="3">
        <v>1587</v>
      </c>
      <c r="C72" t="s">
        <v>142</v>
      </c>
      <c r="D72" t="s">
        <v>940</v>
      </c>
      <c r="E72" t="s">
        <v>941</v>
      </c>
      <c r="F72" t="s">
        <v>942</v>
      </c>
      <c r="H72" t="s">
        <v>943</v>
      </c>
      <c r="I72" t="s">
        <v>160</v>
      </c>
      <c r="J72">
        <v>32693</v>
      </c>
      <c r="K72" t="s">
        <v>944</v>
      </c>
      <c r="L72" t="s">
        <v>945</v>
      </c>
      <c r="M72" t="s">
        <v>946</v>
      </c>
      <c r="N72" t="s">
        <v>947</v>
      </c>
      <c r="O72" t="s">
        <v>948</v>
      </c>
      <c r="P72" t="s">
        <v>949</v>
      </c>
      <c r="Q72" s="1">
        <v>37347</v>
      </c>
      <c r="R72" t="s">
        <v>950</v>
      </c>
      <c r="S72" t="s">
        <v>126</v>
      </c>
      <c r="T72" t="s">
        <v>127</v>
      </c>
      <c r="U72" t="s">
        <v>128</v>
      </c>
      <c r="V72" s="1">
        <v>43384</v>
      </c>
    </row>
    <row r="73" spans="1:22">
      <c r="A73" t="s">
        <v>951</v>
      </c>
      <c r="B73" s="3">
        <v>208</v>
      </c>
      <c r="C73" t="s">
        <v>142</v>
      </c>
      <c r="D73" t="s">
        <v>952</v>
      </c>
      <c r="E73" t="s">
        <v>953</v>
      </c>
      <c r="F73" t="s">
        <v>954</v>
      </c>
      <c r="H73" t="s">
        <v>955</v>
      </c>
      <c r="I73" t="s">
        <v>118</v>
      </c>
      <c r="J73">
        <v>33881</v>
      </c>
      <c r="K73" t="s">
        <v>956</v>
      </c>
      <c r="L73" t="s">
        <v>957</v>
      </c>
      <c r="M73" t="s">
        <v>958</v>
      </c>
      <c r="N73" t="s">
        <v>959</v>
      </c>
      <c r="O73" t="s">
        <v>178</v>
      </c>
      <c r="P73" t="s">
        <v>960</v>
      </c>
      <c r="Q73" s="1">
        <v>36689</v>
      </c>
      <c r="R73" t="s">
        <v>961</v>
      </c>
      <c r="S73" t="s">
        <v>387</v>
      </c>
      <c r="T73" t="s">
        <v>266</v>
      </c>
      <c r="U73" t="s">
        <v>128</v>
      </c>
      <c r="V73" s="1">
        <v>43381</v>
      </c>
    </row>
    <row r="74" spans="1:22">
      <c r="A74" t="s">
        <v>962</v>
      </c>
      <c r="B74" s="3">
        <v>217</v>
      </c>
      <c r="C74" t="s">
        <v>130</v>
      </c>
      <c r="D74" t="s">
        <v>963</v>
      </c>
      <c r="E74" t="s">
        <v>964</v>
      </c>
      <c r="F74" t="s">
        <v>965</v>
      </c>
      <c r="H74" t="s">
        <v>966</v>
      </c>
      <c r="I74" t="s">
        <v>118</v>
      </c>
      <c r="J74">
        <v>33758</v>
      </c>
      <c r="K74" t="s">
        <v>967</v>
      </c>
      <c r="L74" t="s">
        <v>968</v>
      </c>
      <c r="M74" t="s">
        <v>969</v>
      </c>
      <c r="N74" t="s">
        <v>970</v>
      </c>
      <c r="O74" t="s">
        <v>937</v>
      </c>
      <c r="P74" t="s">
        <v>971</v>
      </c>
      <c r="Q74" s="1">
        <v>29741</v>
      </c>
      <c r="R74" t="s">
        <v>972</v>
      </c>
      <c r="S74" t="s">
        <v>126</v>
      </c>
      <c r="T74" t="s">
        <v>127</v>
      </c>
      <c r="U74" t="s">
        <v>128</v>
      </c>
      <c r="V74" s="1">
        <v>43377</v>
      </c>
    </row>
    <row r="75" spans="1:22">
      <c r="A75" t="s">
        <v>973</v>
      </c>
      <c r="B75" s="3">
        <v>222</v>
      </c>
      <c r="C75" t="s">
        <v>130</v>
      </c>
      <c r="D75" t="s">
        <v>974</v>
      </c>
      <c r="E75" t="s">
        <v>975</v>
      </c>
      <c r="F75" t="s">
        <v>976</v>
      </c>
      <c r="H75" t="s">
        <v>977</v>
      </c>
      <c r="I75" t="s">
        <v>118</v>
      </c>
      <c r="J75">
        <v>32922</v>
      </c>
      <c r="K75" t="s">
        <v>978</v>
      </c>
      <c r="L75" t="s">
        <v>979</v>
      </c>
      <c r="M75" t="s">
        <v>980</v>
      </c>
      <c r="N75" t="s">
        <v>981</v>
      </c>
      <c r="O75" t="s">
        <v>204</v>
      </c>
      <c r="P75" t="s">
        <v>982</v>
      </c>
      <c r="Q75" s="1">
        <v>29693</v>
      </c>
      <c r="R75" t="s">
        <v>983</v>
      </c>
      <c r="S75" t="s">
        <v>154</v>
      </c>
      <c r="T75" t="s">
        <v>127</v>
      </c>
      <c r="U75" t="s">
        <v>128</v>
      </c>
      <c r="V75" s="1">
        <v>43405</v>
      </c>
    </row>
    <row r="76" spans="1:22">
      <c r="A76" t="s">
        <v>984</v>
      </c>
      <c r="B76" s="3">
        <v>1798</v>
      </c>
      <c r="C76" t="s">
        <v>142</v>
      </c>
      <c r="D76" t="s">
        <v>985</v>
      </c>
      <c r="E76" t="s">
        <v>986</v>
      </c>
      <c r="F76" t="s">
        <v>987</v>
      </c>
      <c r="H76" t="s">
        <v>988</v>
      </c>
      <c r="I76" t="s">
        <v>118</v>
      </c>
      <c r="J76" t="s">
        <v>989</v>
      </c>
      <c r="K76" t="s">
        <v>990</v>
      </c>
      <c r="L76" t="s">
        <v>991</v>
      </c>
      <c r="M76" t="s">
        <v>992</v>
      </c>
      <c r="N76" t="s">
        <v>993</v>
      </c>
      <c r="O76" t="s">
        <v>994</v>
      </c>
      <c r="P76" t="s">
        <v>995</v>
      </c>
      <c r="Q76" s="1">
        <v>37858</v>
      </c>
      <c r="R76" t="s">
        <v>996</v>
      </c>
      <c r="S76" t="s">
        <v>126</v>
      </c>
      <c r="T76" t="s">
        <v>127</v>
      </c>
      <c r="U76" t="s">
        <v>128</v>
      </c>
      <c r="V76" s="1">
        <v>43411</v>
      </c>
    </row>
    <row r="77" spans="1:22">
      <c r="A77" t="s">
        <v>997</v>
      </c>
      <c r="B77" s="3">
        <v>1344</v>
      </c>
      <c r="C77" t="s">
        <v>142</v>
      </c>
      <c r="D77" t="s">
        <v>998</v>
      </c>
      <c r="E77" t="s">
        <v>999</v>
      </c>
      <c r="F77" t="s">
        <v>1000</v>
      </c>
      <c r="H77" t="s">
        <v>730</v>
      </c>
      <c r="I77" t="s">
        <v>118</v>
      </c>
      <c r="J77">
        <v>34112</v>
      </c>
      <c r="K77" t="s">
        <v>1001</v>
      </c>
      <c r="L77" t="s">
        <v>1002</v>
      </c>
      <c r="M77" t="s">
        <v>1003</v>
      </c>
      <c r="N77" t="s">
        <v>1004</v>
      </c>
      <c r="O77" t="s">
        <v>735</v>
      </c>
      <c r="P77" t="s">
        <v>1005</v>
      </c>
      <c r="Q77" s="1">
        <v>36599</v>
      </c>
      <c r="R77" t="s">
        <v>1006</v>
      </c>
      <c r="S77" t="s">
        <v>126</v>
      </c>
      <c r="T77" t="s">
        <v>127</v>
      </c>
      <c r="U77" t="s">
        <v>128</v>
      </c>
      <c r="V77" s="1">
        <v>43398</v>
      </c>
    </row>
    <row r="78" spans="1:22">
      <c r="A78" t="s">
        <v>1007</v>
      </c>
      <c r="B78" s="3">
        <v>240</v>
      </c>
      <c r="C78" t="s">
        <v>130</v>
      </c>
      <c r="D78" t="s">
        <v>1008</v>
      </c>
      <c r="E78" t="s">
        <v>1009</v>
      </c>
      <c r="F78" t="s">
        <v>1010</v>
      </c>
      <c r="H78" t="s">
        <v>766</v>
      </c>
      <c r="I78" t="s">
        <v>118</v>
      </c>
      <c r="J78">
        <v>32502</v>
      </c>
      <c r="K78" t="s">
        <v>1011</v>
      </c>
      <c r="L78" t="s">
        <v>1012</v>
      </c>
      <c r="M78" t="s">
        <v>1013</v>
      </c>
      <c r="N78" t="s">
        <v>1014</v>
      </c>
      <c r="O78" t="s">
        <v>405</v>
      </c>
      <c r="P78" t="s">
        <v>1015</v>
      </c>
      <c r="Q78" s="1">
        <v>34775</v>
      </c>
      <c r="R78" t="s">
        <v>1016</v>
      </c>
      <c r="S78" t="s">
        <v>126</v>
      </c>
      <c r="T78" t="s">
        <v>266</v>
      </c>
      <c r="U78" t="s">
        <v>128</v>
      </c>
      <c r="V78" s="1">
        <v>43381</v>
      </c>
    </row>
    <row r="79" spans="1:22">
      <c r="A79" t="s">
        <v>1017</v>
      </c>
      <c r="B79" s="3">
        <v>1594</v>
      </c>
      <c r="C79" t="s">
        <v>142</v>
      </c>
      <c r="D79" t="s">
        <v>524</v>
      </c>
      <c r="E79" t="s">
        <v>1018</v>
      </c>
      <c r="F79" t="s">
        <v>1019</v>
      </c>
      <c r="H79" t="s">
        <v>1020</v>
      </c>
      <c r="I79" t="s">
        <v>118</v>
      </c>
      <c r="J79" t="s">
        <v>1021</v>
      </c>
      <c r="K79" t="s">
        <v>1022</v>
      </c>
      <c r="L79" t="s">
        <v>1023</v>
      </c>
      <c r="M79" t="s">
        <v>1024</v>
      </c>
      <c r="N79" t="s">
        <v>1025</v>
      </c>
      <c r="O79" t="s">
        <v>866</v>
      </c>
      <c r="P79" t="s">
        <v>1026</v>
      </c>
      <c r="Q79" s="1">
        <v>38673</v>
      </c>
      <c r="R79" t="s">
        <v>1027</v>
      </c>
      <c r="S79" t="s">
        <v>126</v>
      </c>
      <c r="T79" t="s">
        <v>127</v>
      </c>
      <c r="U79" t="s">
        <v>128</v>
      </c>
      <c r="V79" s="1">
        <v>43015</v>
      </c>
    </row>
    <row r="80" spans="1:22">
      <c r="A80" t="s">
        <v>1028</v>
      </c>
      <c r="B80" s="3">
        <v>1962</v>
      </c>
      <c r="C80" t="s">
        <v>130</v>
      </c>
      <c r="D80" t="s">
        <v>1029</v>
      </c>
      <c r="E80" t="s">
        <v>1030</v>
      </c>
      <c r="F80" t="s">
        <v>1031</v>
      </c>
      <c r="G80" t="s">
        <v>1032</v>
      </c>
      <c r="H80" t="s">
        <v>1033</v>
      </c>
      <c r="I80" t="s">
        <v>118</v>
      </c>
      <c r="J80">
        <v>32168</v>
      </c>
      <c r="K80" t="s">
        <v>1034</v>
      </c>
      <c r="L80" t="s">
        <v>1035</v>
      </c>
      <c r="M80" t="s">
        <v>1036</v>
      </c>
      <c r="N80" t="s">
        <v>1037</v>
      </c>
      <c r="O80" t="s">
        <v>537</v>
      </c>
      <c r="P80" t="s">
        <v>1033</v>
      </c>
      <c r="Q80" s="1">
        <v>42059</v>
      </c>
      <c r="R80" t="s">
        <v>1038</v>
      </c>
      <c r="S80" t="s">
        <v>126</v>
      </c>
      <c r="T80" t="s">
        <v>127</v>
      </c>
      <c r="U80" t="s">
        <v>128</v>
      </c>
      <c r="V80" s="1">
        <v>43376</v>
      </c>
    </row>
    <row r="81" spans="1:22">
      <c r="A81" t="s">
        <v>1039</v>
      </c>
      <c r="B81" s="3">
        <v>1816</v>
      </c>
      <c r="C81" t="s">
        <v>130</v>
      </c>
      <c r="D81" t="s">
        <v>1040</v>
      </c>
      <c r="E81" t="s">
        <v>1041</v>
      </c>
      <c r="F81" t="s">
        <v>1042</v>
      </c>
      <c r="H81" t="s">
        <v>1043</v>
      </c>
      <c r="I81" t="s">
        <v>118</v>
      </c>
      <c r="J81">
        <v>32404</v>
      </c>
      <c r="K81" t="s">
        <v>1044</v>
      </c>
      <c r="L81" t="s">
        <v>1035</v>
      </c>
      <c r="M81" t="s">
        <v>1045</v>
      </c>
      <c r="N81" t="s">
        <v>1046</v>
      </c>
      <c r="O81" t="s">
        <v>323</v>
      </c>
      <c r="P81" t="s">
        <v>1047</v>
      </c>
      <c r="Q81" s="1">
        <v>39070</v>
      </c>
      <c r="R81" t="s">
        <v>1048</v>
      </c>
      <c r="S81" t="s">
        <v>126</v>
      </c>
      <c r="T81" t="s">
        <v>127</v>
      </c>
      <c r="U81" t="s">
        <v>128</v>
      </c>
      <c r="V81" s="1">
        <v>43417</v>
      </c>
    </row>
    <row r="82" spans="1:22">
      <c r="A82" t="s">
        <v>1049</v>
      </c>
      <c r="B82" s="3">
        <v>243</v>
      </c>
      <c r="C82" t="s">
        <v>142</v>
      </c>
      <c r="D82" t="s">
        <v>1050</v>
      </c>
      <c r="E82" t="s">
        <v>1051</v>
      </c>
      <c r="F82" t="s">
        <v>1052</v>
      </c>
      <c r="G82" t="s">
        <v>1053</v>
      </c>
      <c r="H82" t="s">
        <v>1054</v>
      </c>
      <c r="I82" t="s">
        <v>118</v>
      </c>
      <c r="J82" t="s">
        <v>1055</v>
      </c>
      <c r="K82" t="s">
        <v>1056</v>
      </c>
      <c r="L82" t="s">
        <v>1057</v>
      </c>
      <c r="M82" t="s">
        <v>1058</v>
      </c>
      <c r="N82" t="s">
        <v>1059</v>
      </c>
      <c r="O82" t="s">
        <v>537</v>
      </c>
      <c r="P82" t="s">
        <v>1052</v>
      </c>
      <c r="Q82" s="1">
        <v>35619</v>
      </c>
      <c r="R82" t="s">
        <v>1060</v>
      </c>
      <c r="S82" t="s">
        <v>126</v>
      </c>
      <c r="T82" t="s">
        <v>266</v>
      </c>
      <c r="U82" t="s">
        <v>128</v>
      </c>
      <c r="V82" s="1">
        <v>43483</v>
      </c>
    </row>
    <row r="83" spans="1:22">
      <c r="A83" t="s">
        <v>1061</v>
      </c>
      <c r="B83" s="3">
        <v>1232</v>
      </c>
      <c r="C83" t="s">
        <v>142</v>
      </c>
      <c r="D83" t="s">
        <v>1062</v>
      </c>
      <c r="E83" t="s">
        <v>1063</v>
      </c>
      <c r="F83" t="s">
        <v>1064</v>
      </c>
      <c r="G83" t="s">
        <v>1065</v>
      </c>
      <c r="H83" t="s">
        <v>1066</v>
      </c>
      <c r="I83" t="s">
        <v>118</v>
      </c>
      <c r="J83">
        <v>33687</v>
      </c>
      <c r="K83" t="s">
        <v>1067</v>
      </c>
      <c r="L83" t="s">
        <v>1068</v>
      </c>
      <c r="M83" t="s">
        <v>1069</v>
      </c>
      <c r="N83" t="s">
        <v>1070</v>
      </c>
      <c r="O83" t="s">
        <v>925</v>
      </c>
      <c r="P83" t="s">
        <v>1071</v>
      </c>
      <c r="Q83" s="1">
        <v>36865</v>
      </c>
      <c r="R83" t="s">
        <v>1072</v>
      </c>
      <c r="S83" t="s">
        <v>126</v>
      </c>
      <c r="T83" t="s">
        <v>127</v>
      </c>
      <c r="U83" t="s">
        <v>128</v>
      </c>
      <c r="V83" s="1">
        <v>43126</v>
      </c>
    </row>
    <row r="84" spans="1:22">
      <c r="A84" t="s">
        <v>1073</v>
      </c>
      <c r="B84" s="3">
        <v>244</v>
      </c>
      <c r="C84" t="s">
        <v>142</v>
      </c>
      <c r="D84" t="s">
        <v>1074</v>
      </c>
      <c r="E84" t="s">
        <v>1075</v>
      </c>
      <c r="F84" t="s">
        <v>1076</v>
      </c>
      <c r="H84" t="s">
        <v>1077</v>
      </c>
      <c r="I84" t="s">
        <v>160</v>
      </c>
      <c r="J84">
        <v>32784</v>
      </c>
      <c r="K84" t="s">
        <v>1078</v>
      </c>
      <c r="L84" t="s">
        <v>1079</v>
      </c>
      <c r="M84" t="s">
        <v>1080</v>
      </c>
      <c r="N84" t="s">
        <v>1081</v>
      </c>
      <c r="O84" t="s">
        <v>384</v>
      </c>
      <c r="P84" t="s">
        <v>1082</v>
      </c>
      <c r="Q84" s="1">
        <v>35465</v>
      </c>
      <c r="R84" t="s">
        <v>1083</v>
      </c>
      <c r="S84" t="s">
        <v>1084</v>
      </c>
      <c r="T84" t="s">
        <v>266</v>
      </c>
      <c r="U84" t="s">
        <v>128</v>
      </c>
      <c r="V84" s="1">
        <v>43383</v>
      </c>
    </row>
    <row r="85" spans="1:22">
      <c r="A85" t="s">
        <v>1085</v>
      </c>
      <c r="B85" s="3">
        <v>1448</v>
      </c>
      <c r="C85" t="s">
        <v>142</v>
      </c>
      <c r="D85" t="s">
        <v>1086</v>
      </c>
      <c r="E85" t="s">
        <v>1087</v>
      </c>
      <c r="F85" t="s">
        <v>1088</v>
      </c>
      <c r="G85" t="s">
        <v>1089</v>
      </c>
      <c r="H85" t="s">
        <v>1090</v>
      </c>
      <c r="I85" t="s">
        <v>160</v>
      </c>
      <c r="J85">
        <v>32548</v>
      </c>
      <c r="K85" t="s">
        <v>1091</v>
      </c>
      <c r="L85" t="s">
        <v>1092</v>
      </c>
      <c r="M85" t="s">
        <v>1093</v>
      </c>
      <c r="N85" t="s">
        <v>1094</v>
      </c>
      <c r="O85" t="s">
        <v>1095</v>
      </c>
      <c r="P85" t="s">
        <v>1096</v>
      </c>
      <c r="Q85" s="1">
        <v>37312</v>
      </c>
      <c r="R85" t="s">
        <v>1097</v>
      </c>
      <c r="S85" t="s">
        <v>126</v>
      </c>
      <c r="T85" t="s">
        <v>266</v>
      </c>
      <c r="U85" t="s">
        <v>128</v>
      </c>
      <c r="V85" s="1">
        <v>43382</v>
      </c>
    </row>
    <row r="86" spans="1:22">
      <c r="A86" t="s">
        <v>1098</v>
      </c>
      <c r="B86" s="3">
        <v>1797</v>
      </c>
      <c r="C86" t="s">
        <v>142</v>
      </c>
      <c r="D86" t="s">
        <v>811</v>
      </c>
      <c r="E86" t="s">
        <v>1099</v>
      </c>
      <c r="F86" t="s">
        <v>1100</v>
      </c>
      <c r="H86" t="s">
        <v>1101</v>
      </c>
      <c r="I86" t="s">
        <v>118</v>
      </c>
      <c r="J86" t="s">
        <v>1102</v>
      </c>
      <c r="K86" t="s">
        <v>1103</v>
      </c>
      <c r="L86" t="s">
        <v>1104</v>
      </c>
      <c r="M86" t="s">
        <v>1105</v>
      </c>
      <c r="N86" t="s">
        <v>1106</v>
      </c>
      <c r="O86" t="s">
        <v>689</v>
      </c>
      <c r="P86" t="s">
        <v>1107</v>
      </c>
      <c r="Q86" s="1">
        <v>35486</v>
      </c>
      <c r="R86" t="s">
        <v>1108</v>
      </c>
      <c r="S86" t="s">
        <v>126</v>
      </c>
      <c r="T86" t="s">
        <v>127</v>
      </c>
      <c r="U86" t="s">
        <v>128</v>
      </c>
      <c r="V86" s="1">
        <v>43430</v>
      </c>
    </row>
    <row r="87" spans="1:22">
      <c r="A87" t="s">
        <v>1109</v>
      </c>
      <c r="B87" s="3">
        <v>1692</v>
      </c>
      <c r="C87" t="s">
        <v>130</v>
      </c>
      <c r="D87" t="s">
        <v>1110</v>
      </c>
      <c r="E87" t="s">
        <v>1111</v>
      </c>
      <c r="F87" t="s">
        <v>1112</v>
      </c>
      <c r="G87" t="s">
        <v>1113</v>
      </c>
      <c r="H87" t="s">
        <v>1114</v>
      </c>
      <c r="I87" t="s">
        <v>160</v>
      </c>
      <c r="J87">
        <v>33403</v>
      </c>
      <c r="K87" t="s">
        <v>1115</v>
      </c>
      <c r="L87" t="s">
        <v>1116</v>
      </c>
      <c r="M87" t="s">
        <v>1117</v>
      </c>
      <c r="N87" t="s">
        <v>1118</v>
      </c>
      <c r="O87" t="s">
        <v>252</v>
      </c>
      <c r="P87" t="s">
        <v>1119</v>
      </c>
      <c r="Q87" s="1">
        <v>35389</v>
      </c>
      <c r="R87" t="s">
        <v>1120</v>
      </c>
      <c r="S87" t="s">
        <v>387</v>
      </c>
      <c r="T87" t="s">
        <v>127</v>
      </c>
      <c r="U87" t="s">
        <v>128</v>
      </c>
      <c r="V87" s="1">
        <v>43377</v>
      </c>
    </row>
    <row r="88" spans="1:22">
      <c r="A88" t="s">
        <v>1121</v>
      </c>
      <c r="B88" s="3">
        <v>262</v>
      </c>
      <c r="C88" t="s">
        <v>130</v>
      </c>
      <c r="D88" t="s">
        <v>1122</v>
      </c>
      <c r="E88" t="s">
        <v>1123</v>
      </c>
      <c r="F88" t="s">
        <v>1124</v>
      </c>
      <c r="H88" t="s">
        <v>1125</v>
      </c>
      <c r="I88" t="s">
        <v>118</v>
      </c>
      <c r="J88">
        <v>32536</v>
      </c>
      <c r="K88" t="s">
        <v>1126</v>
      </c>
      <c r="L88" t="s">
        <v>1127</v>
      </c>
      <c r="M88" t="s">
        <v>1128</v>
      </c>
      <c r="N88" t="s">
        <v>1129</v>
      </c>
      <c r="O88" t="s">
        <v>1095</v>
      </c>
      <c r="P88" t="s">
        <v>1130</v>
      </c>
      <c r="Q88" s="1">
        <v>34925</v>
      </c>
      <c r="R88" t="s">
        <v>1131</v>
      </c>
      <c r="S88" t="s">
        <v>154</v>
      </c>
      <c r="T88" t="s">
        <v>127</v>
      </c>
      <c r="U88" t="s">
        <v>128</v>
      </c>
      <c r="V88" s="1">
        <v>43448</v>
      </c>
    </row>
    <row r="89" spans="1:22">
      <c r="A89" t="s">
        <v>1132</v>
      </c>
      <c r="B89" s="3">
        <v>265</v>
      </c>
      <c r="C89" t="s">
        <v>142</v>
      </c>
      <c r="D89" t="s">
        <v>892</v>
      </c>
      <c r="E89" t="s">
        <v>1133</v>
      </c>
      <c r="F89" t="s">
        <v>1134</v>
      </c>
      <c r="H89" t="s">
        <v>1135</v>
      </c>
      <c r="I89" t="s">
        <v>118</v>
      </c>
      <c r="J89">
        <v>34428</v>
      </c>
      <c r="K89" t="s">
        <v>1136</v>
      </c>
      <c r="L89" t="s">
        <v>1137</v>
      </c>
      <c r="M89" t="s">
        <v>1138</v>
      </c>
      <c r="N89" t="s">
        <v>239</v>
      </c>
      <c r="O89" t="s">
        <v>608</v>
      </c>
      <c r="P89" t="s">
        <v>1139</v>
      </c>
      <c r="Q89" s="1">
        <v>32475</v>
      </c>
      <c r="R89" t="s">
        <v>1140</v>
      </c>
      <c r="S89" t="s">
        <v>154</v>
      </c>
      <c r="T89" t="s">
        <v>127</v>
      </c>
      <c r="U89" t="s">
        <v>128</v>
      </c>
      <c r="V89" s="1">
        <v>43013</v>
      </c>
    </row>
    <row r="90" spans="1:22">
      <c r="A90" t="s">
        <v>1141</v>
      </c>
      <c r="B90" s="3">
        <v>269</v>
      </c>
      <c r="C90" t="s">
        <v>130</v>
      </c>
      <c r="D90" t="s">
        <v>1142</v>
      </c>
      <c r="E90" t="s">
        <v>1143</v>
      </c>
      <c r="F90" t="s">
        <v>1144</v>
      </c>
      <c r="G90" t="s">
        <v>1145</v>
      </c>
      <c r="H90" t="s">
        <v>1146</v>
      </c>
      <c r="I90" t="s">
        <v>118</v>
      </c>
      <c r="J90" t="s">
        <v>1147</v>
      </c>
      <c r="K90" t="s">
        <v>1148</v>
      </c>
      <c r="L90" t="s">
        <v>1149</v>
      </c>
      <c r="M90" t="s">
        <v>1150</v>
      </c>
      <c r="N90" t="s">
        <v>1151</v>
      </c>
      <c r="O90" t="s">
        <v>1152</v>
      </c>
      <c r="P90" t="s">
        <v>1153</v>
      </c>
      <c r="Q90" s="1">
        <v>35199</v>
      </c>
      <c r="R90" t="s">
        <v>1154</v>
      </c>
      <c r="S90" t="s">
        <v>126</v>
      </c>
      <c r="T90" t="s">
        <v>127</v>
      </c>
      <c r="U90" t="s">
        <v>128</v>
      </c>
      <c r="V90" s="1">
        <v>43385</v>
      </c>
    </row>
    <row r="91" spans="1:22">
      <c r="A91" t="s">
        <v>1155</v>
      </c>
      <c r="B91" s="3">
        <v>1827</v>
      </c>
      <c r="C91" t="s">
        <v>130</v>
      </c>
      <c r="D91" t="s">
        <v>1156</v>
      </c>
      <c r="E91" t="s">
        <v>1087</v>
      </c>
      <c r="F91" t="s">
        <v>1157</v>
      </c>
      <c r="H91" t="s">
        <v>1158</v>
      </c>
      <c r="I91" t="s">
        <v>118</v>
      </c>
      <c r="J91">
        <v>33004</v>
      </c>
      <c r="K91" t="s">
        <v>1159</v>
      </c>
      <c r="L91" t="s">
        <v>1160</v>
      </c>
      <c r="M91" t="s">
        <v>1161</v>
      </c>
      <c r="N91" t="s">
        <v>1162</v>
      </c>
      <c r="O91" t="s">
        <v>298</v>
      </c>
      <c r="P91" t="s">
        <v>1163</v>
      </c>
      <c r="Q91" s="1">
        <v>37432</v>
      </c>
      <c r="R91" t="s">
        <v>1164</v>
      </c>
      <c r="S91" t="s">
        <v>126</v>
      </c>
      <c r="T91" t="s">
        <v>127</v>
      </c>
      <c r="U91" t="s">
        <v>645</v>
      </c>
      <c r="V91" s="1">
        <v>43396</v>
      </c>
    </row>
    <row r="92" spans="1:22">
      <c r="A92" t="s">
        <v>1165</v>
      </c>
      <c r="B92" s="3">
        <v>275</v>
      </c>
      <c r="C92" t="s">
        <v>142</v>
      </c>
      <c r="D92" t="s">
        <v>1166</v>
      </c>
      <c r="E92" t="s">
        <v>1167</v>
      </c>
      <c r="F92" t="s">
        <v>1168</v>
      </c>
      <c r="H92" t="s">
        <v>1169</v>
      </c>
      <c r="I92" t="s">
        <v>118</v>
      </c>
      <c r="J92">
        <v>33314</v>
      </c>
      <c r="K92" t="s">
        <v>1170</v>
      </c>
      <c r="L92" t="s">
        <v>1171</v>
      </c>
      <c r="M92" t="s">
        <v>1172</v>
      </c>
      <c r="N92" t="s">
        <v>1173</v>
      </c>
      <c r="O92" t="s">
        <v>298</v>
      </c>
      <c r="P92" t="s">
        <v>1174</v>
      </c>
      <c r="Q92" s="1">
        <v>32268</v>
      </c>
      <c r="R92" t="s">
        <v>1175</v>
      </c>
      <c r="S92" t="s">
        <v>154</v>
      </c>
      <c r="T92" t="s">
        <v>127</v>
      </c>
      <c r="U92" t="s">
        <v>128</v>
      </c>
      <c r="V92" s="1">
        <v>43431</v>
      </c>
    </row>
    <row r="93" spans="1:22">
      <c r="A93" t="s">
        <v>1176</v>
      </c>
      <c r="B93" s="3">
        <v>277</v>
      </c>
      <c r="C93" t="s">
        <v>142</v>
      </c>
      <c r="D93" t="s">
        <v>1177</v>
      </c>
      <c r="E93" t="s">
        <v>1178</v>
      </c>
      <c r="F93" t="s">
        <v>1179</v>
      </c>
      <c r="H93" t="s">
        <v>1180</v>
      </c>
      <c r="I93" t="s">
        <v>160</v>
      </c>
      <c r="J93" t="s">
        <v>1181</v>
      </c>
      <c r="K93" t="s">
        <v>1182</v>
      </c>
      <c r="L93" t="s">
        <v>1183</v>
      </c>
      <c r="M93" t="s">
        <v>1184</v>
      </c>
      <c r="N93" t="s">
        <v>1185</v>
      </c>
      <c r="O93" t="s">
        <v>537</v>
      </c>
      <c r="P93" t="s">
        <v>1186</v>
      </c>
      <c r="Q93" s="1">
        <v>29936</v>
      </c>
      <c r="R93" t="s">
        <v>1187</v>
      </c>
      <c r="S93" t="s">
        <v>126</v>
      </c>
      <c r="T93" t="s">
        <v>127</v>
      </c>
      <c r="U93" t="s">
        <v>128</v>
      </c>
      <c r="V93" s="1">
        <v>43377</v>
      </c>
    </row>
    <row r="94" spans="1:22">
      <c r="A94" t="s">
        <v>1188</v>
      </c>
      <c r="B94" s="3">
        <v>1239</v>
      </c>
      <c r="C94" t="s">
        <v>130</v>
      </c>
      <c r="D94" t="s">
        <v>1189</v>
      </c>
      <c r="E94" t="s">
        <v>1190</v>
      </c>
      <c r="F94" t="s">
        <v>1191</v>
      </c>
      <c r="H94" t="s">
        <v>1192</v>
      </c>
      <c r="I94" t="s">
        <v>118</v>
      </c>
      <c r="J94">
        <v>33441</v>
      </c>
      <c r="K94" t="s">
        <v>1193</v>
      </c>
      <c r="L94" t="s">
        <v>1194</v>
      </c>
      <c r="M94" t="s">
        <v>1195</v>
      </c>
      <c r="N94" t="s">
        <v>1196</v>
      </c>
      <c r="O94" t="s">
        <v>298</v>
      </c>
      <c r="P94" t="s">
        <v>1197</v>
      </c>
      <c r="Q94" s="1">
        <v>36480</v>
      </c>
      <c r="R94" t="s">
        <v>1198</v>
      </c>
      <c r="S94" t="s">
        <v>126</v>
      </c>
      <c r="T94" t="s">
        <v>127</v>
      </c>
      <c r="U94" t="s">
        <v>128</v>
      </c>
      <c r="V94" s="1">
        <v>43377</v>
      </c>
    </row>
    <row r="95" spans="1:22">
      <c r="A95" t="s">
        <v>1199</v>
      </c>
      <c r="B95" s="3">
        <v>3119</v>
      </c>
      <c r="C95" t="s">
        <v>142</v>
      </c>
      <c r="D95" t="s">
        <v>1200</v>
      </c>
      <c r="E95" t="s">
        <v>1201</v>
      </c>
      <c r="F95" t="s">
        <v>1202</v>
      </c>
      <c r="H95" t="s">
        <v>1203</v>
      </c>
      <c r="I95" t="s">
        <v>118</v>
      </c>
      <c r="J95" t="s">
        <v>1204</v>
      </c>
      <c r="K95" t="s">
        <v>1205</v>
      </c>
      <c r="L95" t="s">
        <v>1206</v>
      </c>
      <c r="M95" t="s">
        <v>1207</v>
      </c>
      <c r="N95" t="s">
        <v>239</v>
      </c>
      <c r="O95" t="s">
        <v>1208</v>
      </c>
      <c r="P95" t="s">
        <v>1209</v>
      </c>
      <c r="Q95" s="1">
        <v>43325</v>
      </c>
      <c r="R95" t="s">
        <v>1210</v>
      </c>
      <c r="S95" t="s">
        <v>126</v>
      </c>
      <c r="T95" t="s">
        <v>127</v>
      </c>
      <c r="U95" t="s">
        <v>128</v>
      </c>
      <c r="V95" s="1">
        <v>43405</v>
      </c>
    </row>
    <row r="96" spans="1:22">
      <c r="A96" t="s">
        <v>1211</v>
      </c>
      <c r="B96" s="3">
        <v>288</v>
      </c>
      <c r="C96" t="s">
        <v>142</v>
      </c>
      <c r="D96" t="s">
        <v>170</v>
      </c>
      <c r="E96" t="s">
        <v>1212</v>
      </c>
      <c r="F96" t="s">
        <v>1213</v>
      </c>
      <c r="H96" t="s">
        <v>1214</v>
      </c>
      <c r="I96" t="s">
        <v>160</v>
      </c>
      <c r="J96">
        <v>33444</v>
      </c>
      <c r="K96" t="s">
        <v>1215</v>
      </c>
      <c r="L96" t="s">
        <v>1216</v>
      </c>
      <c r="M96" t="s">
        <v>1217</v>
      </c>
      <c r="N96" t="s">
        <v>1218</v>
      </c>
      <c r="O96" t="s">
        <v>252</v>
      </c>
      <c r="P96" t="s">
        <v>1219</v>
      </c>
      <c r="Q96" s="1">
        <v>31216</v>
      </c>
      <c r="R96" t="s">
        <v>1220</v>
      </c>
      <c r="S96" t="s">
        <v>168</v>
      </c>
      <c r="T96" t="s">
        <v>127</v>
      </c>
      <c r="U96" t="s">
        <v>128</v>
      </c>
      <c r="V96" s="1">
        <v>43017</v>
      </c>
    </row>
    <row r="97" spans="1:22">
      <c r="A97" t="s">
        <v>1221</v>
      </c>
      <c r="B97" s="3">
        <v>294</v>
      </c>
      <c r="C97" t="s">
        <v>130</v>
      </c>
      <c r="D97" t="s">
        <v>1222</v>
      </c>
      <c r="E97" t="s">
        <v>1223</v>
      </c>
      <c r="F97" t="s">
        <v>1224</v>
      </c>
      <c r="H97" t="s">
        <v>1225</v>
      </c>
      <c r="I97" t="s">
        <v>160</v>
      </c>
      <c r="J97">
        <v>32541</v>
      </c>
      <c r="K97" t="s">
        <v>1226</v>
      </c>
      <c r="L97" t="s">
        <v>1227</v>
      </c>
      <c r="M97" t="s">
        <v>1228</v>
      </c>
      <c r="N97" t="s">
        <v>1229</v>
      </c>
      <c r="O97" t="s">
        <v>1095</v>
      </c>
      <c r="P97" t="s">
        <v>1230</v>
      </c>
      <c r="Q97" s="1">
        <v>35857</v>
      </c>
      <c r="R97" t="s">
        <v>1231</v>
      </c>
      <c r="S97" t="s">
        <v>126</v>
      </c>
      <c r="T97" t="s">
        <v>127</v>
      </c>
      <c r="U97" t="s">
        <v>128</v>
      </c>
      <c r="V97" s="1">
        <v>43378</v>
      </c>
    </row>
    <row r="98" spans="1:22">
      <c r="A98" t="s">
        <v>1232</v>
      </c>
      <c r="B98" s="3">
        <v>297</v>
      </c>
      <c r="C98" t="s">
        <v>130</v>
      </c>
      <c r="D98" t="s">
        <v>974</v>
      </c>
      <c r="E98" t="s">
        <v>975</v>
      </c>
      <c r="F98" t="s">
        <v>982</v>
      </c>
      <c r="G98" t="s">
        <v>1233</v>
      </c>
      <c r="H98" t="s">
        <v>977</v>
      </c>
      <c r="I98" t="s">
        <v>118</v>
      </c>
      <c r="J98">
        <v>32922</v>
      </c>
      <c r="K98" t="s">
        <v>978</v>
      </c>
      <c r="L98" t="s">
        <v>979</v>
      </c>
      <c r="M98" t="s">
        <v>980</v>
      </c>
      <c r="N98" t="s">
        <v>981</v>
      </c>
      <c r="O98" t="s">
        <v>204</v>
      </c>
      <c r="P98" t="s">
        <v>982</v>
      </c>
      <c r="Q98" s="1">
        <v>35660</v>
      </c>
      <c r="R98" t="s">
        <v>1234</v>
      </c>
      <c r="S98" t="s">
        <v>168</v>
      </c>
      <c r="T98" t="s">
        <v>266</v>
      </c>
      <c r="U98" t="s">
        <v>128</v>
      </c>
      <c r="V98" s="1">
        <v>43405</v>
      </c>
    </row>
    <row r="99" spans="1:22">
      <c r="A99" t="s">
        <v>1235</v>
      </c>
      <c r="B99" s="3">
        <v>307</v>
      </c>
      <c r="C99" t="s">
        <v>142</v>
      </c>
      <c r="D99" t="s">
        <v>1236</v>
      </c>
      <c r="E99" t="s">
        <v>1237</v>
      </c>
      <c r="F99" t="s">
        <v>1238</v>
      </c>
      <c r="H99" t="s">
        <v>1239</v>
      </c>
      <c r="I99" t="s">
        <v>160</v>
      </c>
      <c r="J99" t="s">
        <v>1240</v>
      </c>
      <c r="K99" t="s">
        <v>1241</v>
      </c>
      <c r="L99" t="s">
        <v>1242</v>
      </c>
      <c r="M99" t="s">
        <v>1243</v>
      </c>
      <c r="N99" t="s">
        <v>1244</v>
      </c>
      <c r="O99" t="s">
        <v>384</v>
      </c>
      <c r="P99" t="s">
        <v>1245</v>
      </c>
      <c r="Q99" s="1">
        <v>33213</v>
      </c>
      <c r="R99" t="s">
        <v>1246</v>
      </c>
      <c r="S99" t="s">
        <v>126</v>
      </c>
      <c r="T99" t="s">
        <v>127</v>
      </c>
      <c r="U99" t="s">
        <v>128</v>
      </c>
      <c r="V99" s="1">
        <v>43395</v>
      </c>
    </row>
    <row r="100" spans="1:22">
      <c r="A100" t="s">
        <v>1247</v>
      </c>
      <c r="B100" s="3">
        <v>1929</v>
      </c>
      <c r="C100" t="s">
        <v>130</v>
      </c>
      <c r="D100" t="s">
        <v>1248</v>
      </c>
      <c r="E100" t="s">
        <v>1249</v>
      </c>
      <c r="F100" t="s">
        <v>543</v>
      </c>
      <c r="G100" t="s">
        <v>1250</v>
      </c>
      <c r="H100" t="s">
        <v>1251</v>
      </c>
      <c r="I100" t="s">
        <v>118</v>
      </c>
      <c r="J100">
        <v>34420</v>
      </c>
      <c r="K100" t="s">
        <v>1252</v>
      </c>
      <c r="L100" t="s">
        <v>1253</v>
      </c>
      <c r="M100" t="s">
        <v>1254</v>
      </c>
      <c r="N100" t="s">
        <v>1255</v>
      </c>
      <c r="O100" t="s">
        <v>550</v>
      </c>
      <c r="P100" t="s">
        <v>1256</v>
      </c>
      <c r="Q100" s="1">
        <v>41443</v>
      </c>
      <c r="R100" t="s">
        <v>1257</v>
      </c>
      <c r="S100" t="s">
        <v>126</v>
      </c>
      <c r="T100" t="s">
        <v>127</v>
      </c>
      <c r="U100" t="s">
        <v>128</v>
      </c>
      <c r="V100" s="1">
        <v>43377</v>
      </c>
    </row>
    <row r="101" spans="1:22">
      <c r="A101" t="s">
        <v>1258</v>
      </c>
      <c r="B101" s="3">
        <v>1399</v>
      </c>
      <c r="C101" t="s">
        <v>142</v>
      </c>
      <c r="D101" t="s">
        <v>1259</v>
      </c>
      <c r="E101" t="s">
        <v>1260</v>
      </c>
      <c r="F101" t="s">
        <v>1261</v>
      </c>
      <c r="G101" t="s">
        <v>1262</v>
      </c>
      <c r="H101" t="s">
        <v>1263</v>
      </c>
      <c r="I101" t="s">
        <v>118</v>
      </c>
      <c r="J101">
        <v>34711</v>
      </c>
      <c r="K101" t="s">
        <v>1264</v>
      </c>
      <c r="L101" t="s">
        <v>1265</v>
      </c>
      <c r="M101" t="s">
        <v>1266</v>
      </c>
      <c r="N101" t="s">
        <v>1267</v>
      </c>
      <c r="O101" t="s">
        <v>384</v>
      </c>
      <c r="P101" t="s">
        <v>1268</v>
      </c>
      <c r="Q101" s="1">
        <v>35577</v>
      </c>
      <c r="R101" t="s">
        <v>1269</v>
      </c>
      <c r="S101" t="s">
        <v>387</v>
      </c>
      <c r="T101" t="s">
        <v>127</v>
      </c>
      <c r="U101" t="s">
        <v>128</v>
      </c>
      <c r="V101" s="1">
        <v>43566</v>
      </c>
    </row>
    <row r="102" spans="1:22">
      <c r="A102" t="s">
        <v>1270</v>
      </c>
      <c r="B102" s="3">
        <v>1842</v>
      </c>
      <c r="C102" t="s">
        <v>130</v>
      </c>
      <c r="D102" t="s">
        <v>1271</v>
      </c>
      <c r="E102" t="s">
        <v>1272</v>
      </c>
      <c r="F102" t="s">
        <v>824</v>
      </c>
      <c r="G102" t="s">
        <v>1273</v>
      </c>
      <c r="H102" t="s">
        <v>1274</v>
      </c>
      <c r="I102" t="s">
        <v>118</v>
      </c>
      <c r="J102" t="s">
        <v>1275</v>
      </c>
      <c r="K102" t="s">
        <v>1276</v>
      </c>
      <c r="L102" t="s">
        <v>1277</v>
      </c>
      <c r="M102" t="s">
        <v>1278</v>
      </c>
      <c r="N102" t="s">
        <v>1279</v>
      </c>
      <c r="O102" t="s">
        <v>204</v>
      </c>
      <c r="P102" t="s">
        <v>1280</v>
      </c>
      <c r="Q102" s="1">
        <v>40136</v>
      </c>
      <c r="R102" t="s">
        <v>1281</v>
      </c>
      <c r="S102" t="s">
        <v>126</v>
      </c>
      <c r="T102" t="s">
        <v>127</v>
      </c>
      <c r="U102" t="s">
        <v>128</v>
      </c>
      <c r="V102" s="1">
        <v>43381</v>
      </c>
    </row>
    <row r="103" spans="1:22">
      <c r="A103" t="s">
        <v>1282</v>
      </c>
      <c r="B103" s="3">
        <v>1913</v>
      </c>
      <c r="C103" t="s">
        <v>142</v>
      </c>
      <c r="D103" t="s">
        <v>1283</v>
      </c>
      <c r="E103" t="s">
        <v>1284</v>
      </c>
      <c r="F103" t="s">
        <v>1285</v>
      </c>
      <c r="H103" t="s">
        <v>1286</v>
      </c>
      <c r="I103" t="s">
        <v>118</v>
      </c>
      <c r="J103">
        <v>32202</v>
      </c>
      <c r="K103" t="s">
        <v>1287</v>
      </c>
      <c r="L103" t="s">
        <v>1288</v>
      </c>
      <c r="M103" t="s">
        <v>1289</v>
      </c>
      <c r="N103" t="s">
        <v>1290</v>
      </c>
      <c r="O103" t="s">
        <v>1291</v>
      </c>
      <c r="P103" t="s">
        <v>1292</v>
      </c>
      <c r="Q103" s="1">
        <v>41136</v>
      </c>
      <c r="R103" t="s">
        <v>1293</v>
      </c>
      <c r="S103" t="s">
        <v>168</v>
      </c>
      <c r="T103" t="s">
        <v>127</v>
      </c>
      <c r="U103" t="s">
        <v>128</v>
      </c>
      <c r="V103" s="1">
        <v>43038</v>
      </c>
    </row>
    <row r="104" spans="1:22">
      <c r="A104" t="s">
        <v>1294</v>
      </c>
      <c r="B104" s="3">
        <v>309</v>
      </c>
      <c r="C104" t="s">
        <v>142</v>
      </c>
      <c r="D104" t="s">
        <v>1295</v>
      </c>
      <c r="E104" t="s">
        <v>1296</v>
      </c>
      <c r="F104" t="s">
        <v>1297</v>
      </c>
      <c r="H104" t="s">
        <v>1298</v>
      </c>
      <c r="I104" t="s">
        <v>160</v>
      </c>
      <c r="J104">
        <v>34698</v>
      </c>
      <c r="K104" t="s">
        <v>1299</v>
      </c>
      <c r="L104" t="s">
        <v>1300</v>
      </c>
      <c r="M104" t="s">
        <v>1301</v>
      </c>
      <c r="N104" t="s">
        <v>1302</v>
      </c>
      <c r="O104" t="s">
        <v>937</v>
      </c>
      <c r="P104" t="s">
        <v>1303</v>
      </c>
      <c r="Q104" s="1">
        <v>32275</v>
      </c>
      <c r="R104" t="s">
        <v>1304</v>
      </c>
      <c r="S104" t="s">
        <v>126</v>
      </c>
      <c r="T104" t="s">
        <v>127</v>
      </c>
      <c r="U104" t="s">
        <v>128</v>
      </c>
      <c r="V104" s="1">
        <v>43384</v>
      </c>
    </row>
    <row r="105" spans="1:22">
      <c r="A105" t="s">
        <v>1305</v>
      </c>
      <c r="B105" s="3">
        <v>336</v>
      </c>
      <c r="C105" t="s">
        <v>231</v>
      </c>
      <c r="D105" t="s">
        <v>1306</v>
      </c>
      <c r="E105" t="s">
        <v>1307</v>
      </c>
      <c r="F105" t="s">
        <v>1308</v>
      </c>
      <c r="G105" t="s">
        <v>1309</v>
      </c>
      <c r="H105" t="s">
        <v>1310</v>
      </c>
      <c r="I105" t="s">
        <v>160</v>
      </c>
      <c r="J105">
        <v>32129</v>
      </c>
      <c r="K105" t="s">
        <v>1311</v>
      </c>
      <c r="L105" t="s">
        <v>1312</v>
      </c>
      <c r="M105" t="s">
        <v>1313</v>
      </c>
      <c r="N105" t="s">
        <v>1314</v>
      </c>
      <c r="O105" t="s">
        <v>537</v>
      </c>
      <c r="P105" t="s">
        <v>1308</v>
      </c>
      <c r="Q105" s="1">
        <v>34758</v>
      </c>
      <c r="R105" t="s">
        <v>1315</v>
      </c>
      <c r="S105" t="s">
        <v>154</v>
      </c>
      <c r="T105" t="s">
        <v>127</v>
      </c>
      <c r="U105" t="s">
        <v>128</v>
      </c>
      <c r="V105" s="1">
        <v>43381</v>
      </c>
    </row>
    <row r="106" spans="1:22">
      <c r="A106" t="s">
        <v>1316</v>
      </c>
      <c r="B106" s="3">
        <v>338</v>
      </c>
      <c r="C106" t="s">
        <v>142</v>
      </c>
      <c r="D106" t="s">
        <v>256</v>
      </c>
      <c r="E106" t="s">
        <v>612</v>
      </c>
      <c r="F106" t="s">
        <v>1317</v>
      </c>
      <c r="G106" t="s">
        <v>1318</v>
      </c>
      <c r="H106" t="s">
        <v>210</v>
      </c>
      <c r="I106" t="s">
        <v>118</v>
      </c>
      <c r="J106">
        <v>33830</v>
      </c>
      <c r="K106" t="s">
        <v>1319</v>
      </c>
      <c r="L106" t="s">
        <v>1320</v>
      </c>
      <c r="M106" t="s">
        <v>1321</v>
      </c>
      <c r="N106" t="s">
        <v>1322</v>
      </c>
      <c r="O106" t="s">
        <v>178</v>
      </c>
      <c r="P106" t="s">
        <v>1323</v>
      </c>
      <c r="Q106" s="1">
        <v>36067</v>
      </c>
      <c r="R106" t="s">
        <v>1324</v>
      </c>
      <c r="S106" t="s">
        <v>126</v>
      </c>
      <c r="T106" t="s">
        <v>266</v>
      </c>
      <c r="U106" t="s">
        <v>128</v>
      </c>
      <c r="V106" s="1">
        <v>43399</v>
      </c>
    </row>
    <row r="107" spans="1:22">
      <c r="A107" t="s">
        <v>1325</v>
      </c>
      <c r="B107" s="3">
        <v>1293</v>
      </c>
      <c r="C107" t="s">
        <v>130</v>
      </c>
      <c r="D107" t="s">
        <v>1326</v>
      </c>
      <c r="E107" t="s">
        <v>1327</v>
      </c>
      <c r="F107" t="s">
        <v>1328</v>
      </c>
      <c r="H107" t="s">
        <v>1329</v>
      </c>
      <c r="I107" t="s">
        <v>118</v>
      </c>
      <c r="J107">
        <v>34223</v>
      </c>
      <c r="K107" t="s">
        <v>1330</v>
      </c>
      <c r="L107" t="s">
        <v>1331</v>
      </c>
      <c r="M107" t="s">
        <v>1332</v>
      </c>
      <c r="N107" t="s">
        <v>1333</v>
      </c>
      <c r="O107" t="s">
        <v>850</v>
      </c>
      <c r="P107" t="s">
        <v>1334</v>
      </c>
      <c r="Q107" s="1">
        <v>36487</v>
      </c>
      <c r="R107" t="s">
        <v>1335</v>
      </c>
      <c r="S107" t="s">
        <v>126</v>
      </c>
      <c r="T107" t="s">
        <v>127</v>
      </c>
      <c r="U107" t="s">
        <v>128</v>
      </c>
      <c r="V107" s="1">
        <v>43381</v>
      </c>
    </row>
    <row r="108" spans="1:22">
      <c r="A108" t="s">
        <v>1336</v>
      </c>
      <c r="B108" s="3">
        <v>1830</v>
      </c>
      <c r="C108" t="s">
        <v>142</v>
      </c>
      <c r="D108" t="s">
        <v>1337</v>
      </c>
      <c r="E108" t="s">
        <v>671</v>
      </c>
      <c r="F108" t="s">
        <v>1338</v>
      </c>
      <c r="H108" t="s">
        <v>1339</v>
      </c>
      <c r="I108" t="s">
        <v>160</v>
      </c>
      <c r="J108">
        <v>32034</v>
      </c>
      <c r="K108" t="s">
        <v>1340</v>
      </c>
      <c r="L108" t="s">
        <v>1341</v>
      </c>
      <c r="M108" t="s">
        <v>1342</v>
      </c>
      <c r="N108" t="s">
        <v>1343</v>
      </c>
      <c r="O108" t="s">
        <v>1344</v>
      </c>
      <c r="P108" t="s">
        <v>1345</v>
      </c>
      <c r="Q108" s="1">
        <v>38097</v>
      </c>
      <c r="R108" t="s">
        <v>1346</v>
      </c>
      <c r="S108" t="s">
        <v>126</v>
      </c>
      <c r="T108" t="s">
        <v>127</v>
      </c>
      <c r="U108" t="s">
        <v>128</v>
      </c>
      <c r="V108" s="1">
        <v>43382</v>
      </c>
    </row>
    <row r="109" spans="1:22">
      <c r="A109" t="s">
        <v>1347</v>
      </c>
      <c r="B109" s="3">
        <v>1249</v>
      </c>
      <c r="C109" t="s">
        <v>130</v>
      </c>
      <c r="D109" t="s">
        <v>1348</v>
      </c>
      <c r="E109" t="s">
        <v>1349</v>
      </c>
      <c r="F109" t="s">
        <v>1350</v>
      </c>
      <c r="H109" t="s">
        <v>1351</v>
      </c>
      <c r="I109" t="s">
        <v>118</v>
      </c>
      <c r="J109">
        <v>32136</v>
      </c>
      <c r="K109" t="s">
        <v>1352</v>
      </c>
      <c r="L109" t="s">
        <v>1353</v>
      </c>
      <c r="M109" t="s">
        <v>1354</v>
      </c>
      <c r="N109" t="s">
        <v>1355</v>
      </c>
      <c r="O109" t="s">
        <v>311</v>
      </c>
      <c r="P109" t="s">
        <v>1356</v>
      </c>
      <c r="Q109" s="1">
        <v>37385</v>
      </c>
      <c r="R109" t="s">
        <v>1357</v>
      </c>
      <c r="S109" t="s">
        <v>126</v>
      </c>
      <c r="T109" t="s">
        <v>127</v>
      </c>
      <c r="U109" t="s">
        <v>128</v>
      </c>
      <c r="V109" s="1">
        <v>43381</v>
      </c>
    </row>
    <row r="110" spans="1:22">
      <c r="A110" t="s">
        <v>1358</v>
      </c>
      <c r="B110" s="3">
        <v>365</v>
      </c>
      <c r="C110" t="s">
        <v>142</v>
      </c>
      <c r="D110" t="s">
        <v>952</v>
      </c>
      <c r="E110" t="s">
        <v>953</v>
      </c>
      <c r="F110" t="s">
        <v>954</v>
      </c>
      <c r="H110" t="s">
        <v>955</v>
      </c>
      <c r="I110" t="s">
        <v>118</v>
      </c>
      <c r="J110">
        <v>33881</v>
      </c>
      <c r="K110" t="s">
        <v>956</v>
      </c>
      <c r="L110" t="s">
        <v>957</v>
      </c>
      <c r="M110" t="s">
        <v>958</v>
      </c>
      <c r="N110" t="s">
        <v>959</v>
      </c>
      <c r="O110" t="s">
        <v>178</v>
      </c>
      <c r="P110" t="s">
        <v>960</v>
      </c>
      <c r="Q110" s="1">
        <v>36689</v>
      </c>
      <c r="R110" t="s">
        <v>961</v>
      </c>
      <c r="S110" t="s">
        <v>387</v>
      </c>
      <c r="T110" t="s">
        <v>266</v>
      </c>
      <c r="U110" t="s">
        <v>128</v>
      </c>
      <c r="V110" s="1">
        <v>43381</v>
      </c>
    </row>
    <row r="111" spans="1:22">
      <c r="A111" t="s">
        <v>1359</v>
      </c>
      <c r="B111" s="3">
        <v>367</v>
      </c>
      <c r="C111" t="s">
        <v>142</v>
      </c>
      <c r="D111" t="s">
        <v>1360</v>
      </c>
      <c r="E111" t="s">
        <v>1361</v>
      </c>
      <c r="F111" t="s">
        <v>1362</v>
      </c>
      <c r="H111" t="s">
        <v>1363</v>
      </c>
      <c r="I111" t="s">
        <v>160</v>
      </c>
      <c r="J111">
        <v>33034</v>
      </c>
      <c r="K111" t="s">
        <v>1364</v>
      </c>
      <c r="L111" t="s">
        <v>1365</v>
      </c>
      <c r="M111" t="s">
        <v>1366</v>
      </c>
      <c r="N111" t="s">
        <v>1367</v>
      </c>
      <c r="O111" t="s">
        <v>1368</v>
      </c>
      <c r="P111" t="s">
        <v>1369</v>
      </c>
      <c r="Q111" s="1">
        <v>35171</v>
      </c>
      <c r="R111" t="s">
        <v>1370</v>
      </c>
      <c r="S111" t="s">
        <v>387</v>
      </c>
      <c r="T111" t="s">
        <v>127</v>
      </c>
      <c r="U111" t="s">
        <v>128</v>
      </c>
      <c r="V111" s="1">
        <v>43383</v>
      </c>
    </row>
    <row r="112" spans="1:22">
      <c r="A112" t="s">
        <v>1371</v>
      </c>
      <c r="B112" s="3">
        <v>373</v>
      </c>
      <c r="C112" t="s">
        <v>142</v>
      </c>
      <c r="D112" t="s">
        <v>1372</v>
      </c>
      <c r="E112" t="s">
        <v>1373</v>
      </c>
      <c r="F112" t="s">
        <v>1374</v>
      </c>
      <c r="H112" t="s">
        <v>293</v>
      </c>
      <c r="I112" t="s">
        <v>118</v>
      </c>
      <c r="J112">
        <v>33301</v>
      </c>
      <c r="K112" t="s">
        <v>1375</v>
      </c>
      <c r="L112" t="s">
        <v>1376</v>
      </c>
      <c r="M112" t="s">
        <v>1377</v>
      </c>
      <c r="N112" t="s">
        <v>1378</v>
      </c>
      <c r="O112" t="s">
        <v>298</v>
      </c>
      <c r="P112" t="s">
        <v>1379</v>
      </c>
      <c r="Q112" s="1">
        <v>32616</v>
      </c>
      <c r="R112" t="s">
        <v>1380</v>
      </c>
      <c r="S112" t="s">
        <v>126</v>
      </c>
      <c r="T112" t="s">
        <v>127</v>
      </c>
      <c r="U112" t="s">
        <v>128</v>
      </c>
      <c r="V112" s="1">
        <v>43402</v>
      </c>
    </row>
    <row r="113" spans="1:22">
      <c r="A113" t="s">
        <v>1381</v>
      </c>
      <c r="B113" s="3">
        <v>379</v>
      </c>
      <c r="C113" t="s">
        <v>231</v>
      </c>
      <c r="D113" t="s">
        <v>1382</v>
      </c>
      <c r="E113" t="s">
        <v>1383</v>
      </c>
      <c r="F113" t="s">
        <v>1384</v>
      </c>
      <c r="H113" t="s">
        <v>1385</v>
      </c>
      <c r="I113" t="s">
        <v>118</v>
      </c>
      <c r="J113">
        <v>33901</v>
      </c>
      <c r="K113" t="s">
        <v>1386</v>
      </c>
      <c r="L113" t="s">
        <v>1387</v>
      </c>
      <c r="M113" t="s">
        <v>1388</v>
      </c>
      <c r="N113" t="s">
        <v>1389</v>
      </c>
      <c r="O113" t="s">
        <v>347</v>
      </c>
      <c r="P113" t="s">
        <v>1390</v>
      </c>
      <c r="Q113" s="1">
        <v>30942</v>
      </c>
      <c r="R113" t="s">
        <v>1391</v>
      </c>
      <c r="S113" t="s">
        <v>126</v>
      </c>
      <c r="T113" t="s">
        <v>127</v>
      </c>
      <c r="U113" t="s">
        <v>128</v>
      </c>
      <c r="V113" s="1">
        <v>43083</v>
      </c>
    </row>
    <row r="114" spans="1:22">
      <c r="A114" t="s">
        <v>1392</v>
      </c>
      <c r="B114" s="3">
        <v>383</v>
      </c>
      <c r="C114" t="s">
        <v>142</v>
      </c>
      <c r="D114" t="s">
        <v>587</v>
      </c>
      <c r="E114" t="s">
        <v>1393</v>
      </c>
      <c r="F114" t="s">
        <v>1394</v>
      </c>
      <c r="G114" t="s">
        <v>1395</v>
      </c>
      <c r="H114" t="s">
        <v>1396</v>
      </c>
      <c r="I114" t="s">
        <v>160</v>
      </c>
      <c r="J114">
        <v>34954</v>
      </c>
      <c r="K114" t="s">
        <v>1397</v>
      </c>
      <c r="L114" t="s">
        <v>1398</v>
      </c>
      <c r="M114" t="s">
        <v>1399</v>
      </c>
      <c r="N114" t="s">
        <v>1400</v>
      </c>
      <c r="O114" t="s">
        <v>808</v>
      </c>
      <c r="P114" t="s">
        <v>1401</v>
      </c>
      <c r="Q114" s="1">
        <v>30293</v>
      </c>
      <c r="R114" t="s">
        <v>1402</v>
      </c>
      <c r="S114" t="s">
        <v>126</v>
      </c>
      <c r="T114" t="s">
        <v>127</v>
      </c>
      <c r="U114" t="s">
        <v>128</v>
      </c>
      <c r="V114" s="1">
        <v>43388</v>
      </c>
    </row>
    <row r="115" spans="1:22">
      <c r="A115" t="s">
        <v>1403</v>
      </c>
      <c r="B115" s="3">
        <v>384</v>
      </c>
      <c r="C115" t="s">
        <v>130</v>
      </c>
      <c r="D115" t="s">
        <v>1404</v>
      </c>
      <c r="E115" t="s">
        <v>1405</v>
      </c>
      <c r="F115" t="s">
        <v>1406</v>
      </c>
      <c r="G115" t="s">
        <v>1407</v>
      </c>
      <c r="H115" t="s">
        <v>1408</v>
      </c>
      <c r="I115" t="s">
        <v>118</v>
      </c>
      <c r="J115">
        <v>32548</v>
      </c>
      <c r="K115" t="s">
        <v>1409</v>
      </c>
      <c r="L115" t="s">
        <v>1410</v>
      </c>
      <c r="M115" t="s">
        <v>1411</v>
      </c>
      <c r="N115" t="s">
        <v>1412</v>
      </c>
      <c r="O115" t="s">
        <v>1095</v>
      </c>
      <c r="P115" t="s">
        <v>1413</v>
      </c>
      <c r="Q115" s="1">
        <v>28472</v>
      </c>
      <c r="R115" t="s">
        <v>1414</v>
      </c>
      <c r="S115" t="s">
        <v>126</v>
      </c>
      <c r="T115" t="s">
        <v>127</v>
      </c>
      <c r="U115" t="s">
        <v>128</v>
      </c>
      <c r="V115" s="1">
        <v>43017</v>
      </c>
    </row>
    <row r="116" spans="1:22">
      <c r="A116" t="s">
        <v>1415</v>
      </c>
      <c r="B116" s="3">
        <v>1398</v>
      </c>
      <c r="C116" t="s">
        <v>142</v>
      </c>
      <c r="D116" t="s">
        <v>1416</v>
      </c>
      <c r="E116" t="s">
        <v>1417</v>
      </c>
      <c r="F116" t="s">
        <v>1418</v>
      </c>
      <c r="H116" t="s">
        <v>1419</v>
      </c>
      <c r="I116" t="s">
        <v>160</v>
      </c>
      <c r="J116">
        <v>33707</v>
      </c>
      <c r="K116" t="s">
        <v>1420</v>
      </c>
      <c r="L116" t="s">
        <v>1421</v>
      </c>
      <c r="M116" t="s">
        <v>1422</v>
      </c>
      <c r="N116" t="s">
        <v>1423</v>
      </c>
      <c r="O116" t="s">
        <v>937</v>
      </c>
      <c r="P116" t="s">
        <v>1424</v>
      </c>
      <c r="Q116" s="1">
        <v>36410</v>
      </c>
      <c r="R116" t="s">
        <v>1425</v>
      </c>
      <c r="S116" t="s">
        <v>126</v>
      </c>
      <c r="T116" t="s">
        <v>127</v>
      </c>
      <c r="U116" t="s">
        <v>645</v>
      </c>
      <c r="V116" s="1">
        <v>43388</v>
      </c>
    </row>
    <row r="117" spans="1:22">
      <c r="A117" t="s">
        <v>1426</v>
      </c>
      <c r="B117" s="3">
        <v>1388</v>
      </c>
      <c r="C117" t="s">
        <v>130</v>
      </c>
      <c r="D117" t="s">
        <v>280</v>
      </c>
      <c r="E117" t="s">
        <v>281</v>
      </c>
      <c r="F117" t="s">
        <v>282</v>
      </c>
      <c r="H117" t="s">
        <v>283</v>
      </c>
      <c r="I117" t="s">
        <v>118</v>
      </c>
      <c r="J117">
        <v>34205</v>
      </c>
      <c r="K117" t="s">
        <v>284</v>
      </c>
      <c r="L117" t="s">
        <v>1421</v>
      </c>
      <c r="M117" t="s">
        <v>285</v>
      </c>
      <c r="N117" t="s">
        <v>286</v>
      </c>
      <c r="O117" t="s">
        <v>276</v>
      </c>
      <c r="P117" t="s">
        <v>287</v>
      </c>
      <c r="Q117" s="1">
        <v>34297</v>
      </c>
      <c r="R117" t="s">
        <v>1427</v>
      </c>
      <c r="S117" t="s">
        <v>154</v>
      </c>
      <c r="T117" t="s">
        <v>127</v>
      </c>
      <c r="U117" t="s">
        <v>128</v>
      </c>
      <c r="V117" s="1">
        <v>43378</v>
      </c>
    </row>
    <row r="118" spans="1:22">
      <c r="A118" t="s">
        <v>1428</v>
      </c>
      <c r="B118" s="3">
        <v>1233</v>
      </c>
      <c r="C118" t="s">
        <v>130</v>
      </c>
      <c r="D118" t="s">
        <v>1429</v>
      </c>
      <c r="E118" t="s">
        <v>1430</v>
      </c>
      <c r="F118" t="s">
        <v>1431</v>
      </c>
      <c r="H118" t="s">
        <v>1432</v>
      </c>
      <c r="I118" t="s">
        <v>160</v>
      </c>
      <c r="J118">
        <v>34731</v>
      </c>
      <c r="K118" t="s">
        <v>1433</v>
      </c>
      <c r="L118" t="s">
        <v>1434</v>
      </c>
      <c r="M118" t="s">
        <v>1435</v>
      </c>
      <c r="N118" t="s">
        <v>1436</v>
      </c>
      <c r="O118" t="s">
        <v>384</v>
      </c>
      <c r="P118" t="s">
        <v>1437</v>
      </c>
      <c r="Q118" s="1">
        <v>34774</v>
      </c>
      <c r="R118" t="s">
        <v>1438</v>
      </c>
      <c r="S118" t="s">
        <v>126</v>
      </c>
      <c r="T118" t="s">
        <v>266</v>
      </c>
      <c r="U118" t="s">
        <v>128</v>
      </c>
      <c r="V118" s="1">
        <v>43383</v>
      </c>
    </row>
    <row r="119" spans="1:22">
      <c r="A119" t="s">
        <v>1439</v>
      </c>
      <c r="B119" s="3">
        <v>417</v>
      </c>
      <c r="C119" t="s">
        <v>142</v>
      </c>
      <c r="D119" t="s">
        <v>1440</v>
      </c>
      <c r="E119" t="s">
        <v>375</v>
      </c>
      <c r="F119" t="s">
        <v>376</v>
      </c>
      <c r="G119" t="s">
        <v>1441</v>
      </c>
      <c r="H119" t="s">
        <v>378</v>
      </c>
      <c r="I119" t="s">
        <v>118</v>
      </c>
      <c r="J119" t="s">
        <v>379</v>
      </c>
      <c r="K119" t="s">
        <v>380</v>
      </c>
      <c r="L119" t="s">
        <v>381</v>
      </c>
      <c r="M119" t="s">
        <v>382</v>
      </c>
      <c r="N119" t="s">
        <v>1442</v>
      </c>
      <c r="O119" t="s">
        <v>384</v>
      </c>
      <c r="P119" t="s">
        <v>385</v>
      </c>
      <c r="Q119" s="1">
        <v>35213</v>
      </c>
      <c r="R119" t="s">
        <v>1443</v>
      </c>
      <c r="S119" t="s">
        <v>154</v>
      </c>
      <c r="T119" t="s">
        <v>266</v>
      </c>
      <c r="U119" t="s">
        <v>128</v>
      </c>
      <c r="V119" s="1">
        <v>43396</v>
      </c>
    </row>
    <row r="120" spans="1:22">
      <c r="A120" t="s">
        <v>1444</v>
      </c>
      <c r="B120" s="3">
        <v>1390</v>
      </c>
      <c r="C120" t="s">
        <v>142</v>
      </c>
      <c r="D120" t="s">
        <v>1445</v>
      </c>
      <c r="E120" t="s">
        <v>1446</v>
      </c>
      <c r="F120" t="s">
        <v>1447</v>
      </c>
      <c r="H120" t="s">
        <v>1448</v>
      </c>
      <c r="I120" t="s">
        <v>118</v>
      </c>
      <c r="J120">
        <v>34736</v>
      </c>
      <c r="K120" t="s">
        <v>1449</v>
      </c>
      <c r="L120" t="s">
        <v>1450</v>
      </c>
      <c r="M120" t="s">
        <v>1451</v>
      </c>
      <c r="N120" t="s">
        <v>1452</v>
      </c>
      <c r="O120" t="s">
        <v>384</v>
      </c>
      <c r="P120" t="s">
        <v>1453</v>
      </c>
      <c r="Q120" s="1">
        <v>37396</v>
      </c>
      <c r="R120" t="s">
        <v>1454</v>
      </c>
      <c r="S120" t="s">
        <v>387</v>
      </c>
      <c r="T120" t="s">
        <v>127</v>
      </c>
      <c r="U120" t="s">
        <v>128</v>
      </c>
      <c r="V120" s="1">
        <v>43461</v>
      </c>
    </row>
    <row r="121" spans="1:22">
      <c r="A121" t="s">
        <v>1455</v>
      </c>
      <c r="B121" s="3">
        <v>424</v>
      </c>
      <c r="C121" t="s">
        <v>130</v>
      </c>
      <c r="D121" t="s">
        <v>1456</v>
      </c>
      <c r="E121" t="s">
        <v>1457</v>
      </c>
      <c r="F121" t="s">
        <v>1458</v>
      </c>
      <c r="H121" t="s">
        <v>1459</v>
      </c>
      <c r="I121" t="s">
        <v>160</v>
      </c>
      <c r="J121">
        <v>32561</v>
      </c>
      <c r="K121" t="s">
        <v>1460</v>
      </c>
      <c r="L121" t="s">
        <v>1461</v>
      </c>
      <c r="M121" t="s">
        <v>1462</v>
      </c>
      <c r="N121" t="s">
        <v>1463</v>
      </c>
      <c r="O121" t="s">
        <v>1464</v>
      </c>
      <c r="P121" t="s">
        <v>1465</v>
      </c>
      <c r="Q121" s="1">
        <v>32860</v>
      </c>
      <c r="R121" t="s">
        <v>1466</v>
      </c>
      <c r="S121" t="s">
        <v>126</v>
      </c>
      <c r="T121" t="s">
        <v>127</v>
      </c>
      <c r="U121" t="s">
        <v>128</v>
      </c>
      <c r="V121" s="1">
        <v>43381</v>
      </c>
    </row>
    <row r="122" spans="1:22">
      <c r="A122" t="s">
        <v>1467</v>
      </c>
      <c r="B122" s="3">
        <v>425</v>
      </c>
      <c r="C122" t="s">
        <v>142</v>
      </c>
      <c r="D122" t="s">
        <v>1416</v>
      </c>
      <c r="E122" t="s">
        <v>1417</v>
      </c>
      <c r="F122" t="s">
        <v>1418</v>
      </c>
      <c r="H122" t="s">
        <v>1419</v>
      </c>
      <c r="I122" t="s">
        <v>160</v>
      </c>
      <c r="J122">
        <v>33707</v>
      </c>
      <c r="K122" t="s">
        <v>1420</v>
      </c>
      <c r="L122" t="s">
        <v>1421</v>
      </c>
      <c r="M122" t="s">
        <v>1422</v>
      </c>
      <c r="N122" t="s">
        <v>1423</v>
      </c>
      <c r="O122" t="s">
        <v>937</v>
      </c>
      <c r="P122" t="s">
        <v>1424</v>
      </c>
      <c r="Q122" s="1">
        <v>33834</v>
      </c>
      <c r="R122" t="s">
        <v>1468</v>
      </c>
      <c r="S122" t="s">
        <v>126</v>
      </c>
      <c r="T122" t="s">
        <v>127</v>
      </c>
      <c r="U122" t="s">
        <v>128</v>
      </c>
      <c r="V122" s="1">
        <v>43388</v>
      </c>
    </row>
    <row r="123" spans="1:22">
      <c r="A123" t="s">
        <v>1469</v>
      </c>
      <c r="B123" s="3">
        <v>427</v>
      </c>
      <c r="C123" t="s">
        <v>142</v>
      </c>
      <c r="D123" t="s">
        <v>1470</v>
      </c>
      <c r="E123" t="s">
        <v>1471</v>
      </c>
      <c r="F123" t="s">
        <v>1472</v>
      </c>
      <c r="H123" t="s">
        <v>1473</v>
      </c>
      <c r="I123" t="s">
        <v>160</v>
      </c>
      <c r="J123" t="s">
        <v>1474</v>
      </c>
      <c r="K123" t="s">
        <v>1475</v>
      </c>
      <c r="L123" t="s">
        <v>1476</v>
      </c>
      <c r="M123" t="s">
        <v>1477</v>
      </c>
      <c r="N123" t="s">
        <v>1478</v>
      </c>
      <c r="O123" t="s">
        <v>178</v>
      </c>
      <c r="P123" t="s">
        <v>1479</v>
      </c>
      <c r="Q123" s="1">
        <v>32982</v>
      </c>
      <c r="R123" t="s">
        <v>1480</v>
      </c>
      <c r="S123" t="s">
        <v>154</v>
      </c>
      <c r="T123" t="s">
        <v>127</v>
      </c>
      <c r="U123" t="s">
        <v>128</v>
      </c>
      <c r="V123" s="1">
        <v>43377</v>
      </c>
    </row>
    <row r="124" spans="1:22">
      <c r="A124" t="s">
        <v>1481</v>
      </c>
      <c r="B124" s="3">
        <v>430</v>
      </c>
      <c r="C124" t="s">
        <v>130</v>
      </c>
      <c r="D124" t="s">
        <v>1482</v>
      </c>
      <c r="E124" t="s">
        <v>1483</v>
      </c>
      <c r="F124" t="s">
        <v>1484</v>
      </c>
      <c r="H124" t="s">
        <v>1485</v>
      </c>
      <c r="I124" t="s">
        <v>118</v>
      </c>
      <c r="J124">
        <v>33009</v>
      </c>
      <c r="K124" t="s">
        <v>1486</v>
      </c>
      <c r="L124" t="s">
        <v>1487</v>
      </c>
      <c r="M124" t="s">
        <v>1488</v>
      </c>
      <c r="N124" t="s">
        <v>1489</v>
      </c>
      <c r="O124" t="s">
        <v>298</v>
      </c>
      <c r="P124" t="s">
        <v>1490</v>
      </c>
      <c r="Q124" s="1">
        <v>35325</v>
      </c>
      <c r="R124" t="s">
        <v>1491</v>
      </c>
      <c r="S124" t="s">
        <v>126</v>
      </c>
      <c r="T124" t="s">
        <v>266</v>
      </c>
      <c r="U124" t="s">
        <v>128</v>
      </c>
      <c r="V124" s="1">
        <v>43455</v>
      </c>
    </row>
    <row r="125" spans="1:22">
      <c r="A125" t="s">
        <v>1492</v>
      </c>
      <c r="B125" s="3">
        <v>1576</v>
      </c>
      <c r="C125" t="s">
        <v>142</v>
      </c>
      <c r="D125" t="s">
        <v>1493</v>
      </c>
      <c r="E125" t="s">
        <v>612</v>
      </c>
      <c r="F125" t="s">
        <v>1494</v>
      </c>
      <c r="G125" t="s">
        <v>1495</v>
      </c>
      <c r="H125" t="s">
        <v>210</v>
      </c>
      <c r="I125" t="s">
        <v>118</v>
      </c>
      <c r="J125" t="s">
        <v>1496</v>
      </c>
      <c r="K125" t="s">
        <v>1497</v>
      </c>
      <c r="L125" t="s">
        <v>1320</v>
      </c>
      <c r="M125" t="s">
        <v>1321</v>
      </c>
      <c r="N125" t="s">
        <v>1498</v>
      </c>
      <c r="O125" t="s">
        <v>178</v>
      </c>
      <c r="P125" t="s">
        <v>1323</v>
      </c>
      <c r="Q125" s="1">
        <v>38007</v>
      </c>
      <c r="R125" t="s">
        <v>1499</v>
      </c>
      <c r="S125" t="s">
        <v>387</v>
      </c>
      <c r="T125" t="s">
        <v>127</v>
      </c>
      <c r="U125" t="s">
        <v>128</v>
      </c>
      <c r="V125" s="1">
        <v>43399</v>
      </c>
    </row>
    <row r="126" spans="1:22">
      <c r="A126" t="s">
        <v>1500</v>
      </c>
      <c r="B126" s="3">
        <v>1353</v>
      </c>
      <c r="C126" t="s">
        <v>130</v>
      </c>
      <c r="D126" t="s">
        <v>1501</v>
      </c>
      <c r="E126" t="s">
        <v>1502</v>
      </c>
      <c r="F126" t="s">
        <v>1503</v>
      </c>
      <c r="H126" t="s">
        <v>1504</v>
      </c>
      <c r="I126" t="s">
        <v>160</v>
      </c>
      <c r="J126">
        <v>32640</v>
      </c>
      <c r="K126" t="s">
        <v>1505</v>
      </c>
      <c r="L126" t="s">
        <v>1506</v>
      </c>
      <c r="M126" t="s">
        <v>1507</v>
      </c>
      <c r="N126" t="s">
        <v>239</v>
      </c>
      <c r="O126" t="s">
        <v>117</v>
      </c>
      <c r="P126" t="s">
        <v>1508</v>
      </c>
      <c r="Q126" s="1">
        <v>34323</v>
      </c>
      <c r="R126" t="s">
        <v>1509</v>
      </c>
      <c r="S126" t="s">
        <v>126</v>
      </c>
      <c r="T126" t="s">
        <v>266</v>
      </c>
      <c r="U126" t="s">
        <v>128</v>
      </c>
      <c r="V126" s="1">
        <v>43381</v>
      </c>
    </row>
    <row r="127" spans="1:22">
      <c r="A127" t="s">
        <v>1510</v>
      </c>
      <c r="B127" s="3">
        <v>466</v>
      </c>
      <c r="C127" t="s">
        <v>130</v>
      </c>
      <c r="D127" t="s">
        <v>1511</v>
      </c>
      <c r="E127" t="s">
        <v>1512</v>
      </c>
      <c r="F127" t="s">
        <v>1513</v>
      </c>
      <c r="G127" t="s">
        <v>1514</v>
      </c>
      <c r="H127" t="s">
        <v>1515</v>
      </c>
      <c r="I127" t="s">
        <v>118</v>
      </c>
      <c r="J127">
        <v>33010</v>
      </c>
      <c r="K127" t="s">
        <v>1516</v>
      </c>
      <c r="L127" t="s">
        <v>1517</v>
      </c>
      <c r="M127" t="s">
        <v>1518</v>
      </c>
      <c r="N127" t="s">
        <v>239</v>
      </c>
      <c r="O127" t="s">
        <v>1368</v>
      </c>
      <c r="P127" t="s">
        <v>1519</v>
      </c>
      <c r="Q127" s="1">
        <v>30187</v>
      </c>
      <c r="R127" t="s">
        <v>1520</v>
      </c>
      <c r="S127" t="s">
        <v>126</v>
      </c>
      <c r="T127" t="s">
        <v>127</v>
      </c>
      <c r="U127" t="s">
        <v>128</v>
      </c>
      <c r="V127" s="1">
        <v>43382</v>
      </c>
    </row>
    <row r="128" spans="1:22">
      <c r="A128" t="s">
        <v>1521</v>
      </c>
      <c r="B128" s="3">
        <v>468</v>
      </c>
      <c r="C128" t="s">
        <v>130</v>
      </c>
      <c r="D128" t="s">
        <v>1522</v>
      </c>
      <c r="E128" t="s">
        <v>1523</v>
      </c>
      <c r="F128" t="s">
        <v>1524</v>
      </c>
      <c r="H128" t="s">
        <v>1525</v>
      </c>
      <c r="I128" t="s">
        <v>118</v>
      </c>
      <c r="J128">
        <v>32643</v>
      </c>
      <c r="K128" t="s">
        <v>1526</v>
      </c>
      <c r="L128" t="s">
        <v>1527</v>
      </c>
      <c r="M128" t="s">
        <v>1528</v>
      </c>
      <c r="N128" t="s">
        <v>1529</v>
      </c>
      <c r="O128" t="s">
        <v>117</v>
      </c>
      <c r="P128" t="s">
        <v>1530</v>
      </c>
      <c r="Q128" s="1">
        <v>31764</v>
      </c>
      <c r="R128" t="s">
        <v>1531</v>
      </c>
      <c r="S128" t="s">
        <v>126</v>
      </c>
      <c r="T128" t="s">
        <v>127</v>
      </c>
      <c r="U128" t="s">
        <v>128</v>
      </c>
      <c r="V128" s="1">
        <v>43399</v>
      </c>
    </row>
    <row r="129" spans="1:22">
      <c r="A129" t="s">
        <v>1532</v>
      </c>
      <c r="B129" s="3">
        <v>488</v>
      </c>
      <c r="C129" t="s">
        <v>130</v>
      </c>
      <c r="D129" t="s">
        <v>1533</v>
      </c>
      <c r="E129" t="s">
        <v>1534</v>
      </c>
      <c r="F129" t="s">
        <v>1535</v>
      </c>
      <c r="H129" t="s">
        <v>1536</v>
      </c>
      <c r="I129" t="s">
        <v>160</v>
      </c>
      <c r="J129">
        <v>33020</v>
      </c>
      <c r="K129" t="s">
        <v>1537</v>
      </c>
      <c r="L129" t="s">
        <v>1538</v>
      </c>
      <c r="M129" t="s">
        <v>1539</v>
      </c>
      <c r="N129" t="s">
        <v>1540</v>
      </c>
      <c r="O129" t="s">
        <v>298</v>
      </c>
      <c r="P129" t="s">
        <v>1541</v>
      </c>
      <c r="Q129" s="1">
        <v>29117</v>
      </c>
      <c r="R129" t="s">
        <v>1542</v>
      </c>
      <c r="S129" t="s">
        <v>126</v>
      </c>
      <c r="T129" t="s">
        <v>127</v>
      </c>
      <c r="U129" t="s">
        <v>128</v>
      </c>
      <c r="V129" s="1">
        <v>43381</v>
      </c>
    </row>
    <row r="130" spans="1:22">
      <c r="A130" t="s">
        <v>1543</v>
      </c>
      <c r="B130" s="3">
        <v>493</v>
      </c>
      <c r="C130" t="s">
        <v>130</v>
      </c>
      <c r="D130" t="s">
        <v>1544</v>
      </c>
      <c r="E130" t="s">
        <v>1545</v>
      </c>
      <c r="F130" t="s">
        <v>1546</v>
      </c>
      <c r="H130" t="s">
        <v>1547</v>
      </c>
      <c r="I130" t="s">
        <v>118</v>
      </c>
      <c r="J130">
        <v>33033</v>
      </c>
      <c r="K130" t="s">
        <v>1548</v>
      </c>
      <c r="L130" t="s">
        <v>1549</v>
      </c>
      <c r="M130" t="s">
        <v>1550</v>
      </c>
      <c r="N130" t="s">
        <v>1551</v>
      </c>
      <c r="O130" t="s">
        <v>1368</v>
      </c>
      <c r="P130" t="s">
        <v>1552</v>
      </c>
      <c r="Q130" s="1">
        <v>34228</v>
      </c>
      <c r="R130" t="s">
        <v>1553</v>
      </c>
      <c r="S130" t="s">
        <v>126</v>
      </c>
      <c r="T130" t="s">
        <v>127</v>
      </c>
      <c r="U130" t="s">
        <v>128</v>
      </c>
      <c r="V130" s="1">
        <v>43494</v>
      </c>
    </row>
    <row r="131" spans="1:22">
      <c r="A131" t="s">
        <v>1554</v>
      </c>
      <c r="B131" s="3">
        <v>1288</v>
      </c>
      <c r="C131" t="s">
        <v>142</v>
      </c>
      <c r="D131" t="s">
        <v>1555</v>
      </c>
      <c r="E131" t="s">
        <v>1556</v>
      </c>
      <c r="F131" t="s">
        <v>1557</v>
      </c>
      <c r="G131" t="s">
        <v>1558</v>
      </c>
      <c r="H131" t="s">
        <v>1559</v>
      </c>
      <c r="I131" t="s">
        <v>118</v>
      </c>
      <c r="J131" t="s">
        <v>1560</v>
      </c>
      <c r="K131" t="s">
        <v>1561</v>
      </c>
      <c r="L131" t="s">
        <v>1562</v>
      </c>
      <c r="M131" t="s">
        <v>1563</v>
      </c>
      <c r="N131" t="s">
        <v>1564</v>
      </c>
      <c r="O131" t="s">
        <v>165</v>
      </c>
      <c r="P131" t="s">
        <v>1565</v>
      </c>
      <c r="Q131" s="1">
        <v>35871</v>
      </c>
      <c r="R131" t="s">
        <v>1566</v>
      </c>
      <c r="S131" t="s">
        <v>126</v>
      </c>
      <c r="T131" t="s">
        <v>266</v>
      </c>
      <c r="U131" t="s">
        <v>128</v>
      </c>
      <c r="V131" s="1">
        <v>43381</v>
      </c>
    </row>
    <row r="132" spans="1:22">
      <c r="A132" t="s">
        <v>1567</v>
      </c>
      <c r="B132" s="3">
        <v>553</v>
      </c>
      <c r="C132" t="s">
        <v>142</v>
      </c>
      <c r="D132" t="s">
        <v>1568</v>
      </c>
      <c r="E132" t="s">
        <v>1569</v>
      </c>
      <c r="F132" t="s">
        <v>1570</v>
      </c>
      <c r="H132" t="s">
        <v>1571</v>
      </c>
      <c r="I132" t="s">
        <v>160</v>
      </c>
      <c r="J132">
        <v>32250</v>
      </c>
      <c r="K132" t="s">
        <v>1572</v>
      </c>
      <c r="L132" t="s">
        <v>1573</v>
      </c>
      <c r="M132" t="s">
        <v>1574</v>
      </c>
      <c r="N132" t="s">
        <v>1575</v>
      </c>
      <c r="O132" t="s">
        <v>1291</v>
      </c>
      <c r="P132" t="s">
        <v>1576</v>
      </c>
      <c r="Q132" s="1">
        <v>28569</v>
      </c>
      <c r="R132" t="s">
        <v>1577</v>
      </c>
      <c r="S132" t="s">
        <v>154</v>
      </c>
      <c r="T132" t="s">
        <v>266</v>
      </c>
      <c r="U132" t="s">
        <v>128</v>
      </c>
      <c r="V132" s="1">
        <v>43376</v>
      </c>
    </row>
    <row r="133" spans="1:22">
      <c r="A133" t="s">
        <v>1578</v>
      </c>
      <c r="B133" s="3">
        <v>3040</v>
      </c>
      <c r="C133" t="s">
        <v>130</v>
      </c>
      <c r="D133" t="s">
        <v>1579</v>
      </c>
      <c r="E133" t="s">
        <v>1580</v>
      </c>
      <c r="F133" t="s">
        <v>1581</v>
      </c>
      <c r="G133" t="s">
        <v>1582</v>
      </c>
      <c r="H133" t="s">
        <v>1286</v>
      </c>
      <c r="I133" t="s">
        <v>118</v>
      </c>
      <c r="J133">
        <v>32202</v>
      </c>
      <c r="K133" t="s">
        <v>1583</v>
      </c>
      <c r="L133" t="s">
        <v>1573</v>
      </c>
      <c r="M133" t="s">
        <v>1584</v>
      </c>
      <c r="N133" t="s">
        <v>1585</v>
      </c>
      <c r="O133" t="s">
        <v>1291</v>
      </c>
      <c r="P133" t="s">
        <v>1292</v>
      </c>
      <c r="Q133" s="1">
        <v>32976</v>
      </c>
      <c r="R133" t="s">
        <v>1586</v>
      </c>
      <c r="S133" t="s">
        <v>126</v>
      </c>
      <c r="T133" t="s">
        <v>127</v>
      </c>
      <c r="U133" t="s">
        <v>128</v>
      </c>
      <c r="V133" s="1">
        <v>43544</v>
      </c>
    </row>
    <row r="134" spans="1:22">
      <c r="A134" t="s">
        <v>1587</v>
      </c>
      <c r="B134" s="3">
        <v>1907</v>
      </c>
      <c r="C134" t="s">
        <v>142</v>
      </c>
      <c r="D134" t="s">
        <v>1074</v>
      </c>
      <c r="E134" t="s">
        <v>1588</v>
      </c>
      <c r="F134" t="s">
        <v>1589</v>
      </c>
      <c r="H134" t="s">
        <v>1590</v>
      </c>
      <c r="I134" t="s">
        <v>118</v>
      </c>
      <c r="J134">
        <v>32904</v>
      </c>
      <c r="K134" t="s">
        <v>1591</v>
      </c>
      <c r="L134" t="s">
        <v>1592</v>
      </c>
      <c r="M134" t="s">
        <v>1593</v>
      </c>
      <c r="N134" t="s">
        <v>1594</v>
      </c>
      <c r="O134" t="s">
        <v>204</v>
      </c>
      <c r="P134" t="s">
        <v>1595</v>
      </c>
      <c r="Q134" s="1">
        <v>41107</v>
      </c>
      <c r="R134" t="s">
        <v>1596</v>
      </c>
      <c r="S134" t="s">
        <v>387</v>
      </c>
      <c r="T134" t="s">
        <v>127</v>
      </c>
      <c r="U134" t="s">
        <v>128</v>
      </c>
      <c r="V134" s="1">
        <v>43377</v>
      </c>
    </row>
    <row r="135" spans="1:22">
      <c r="A135" t="s">
        <v>1597</v>
      </c>
      <c r="B135" s="3">
        <v>2005</v>
      </c>
      <c r="C135" t="s">
        <v>142</v>
      </c>
      <c r="D135" t="s">
        <v>1598</v>
      </c>
      <c r="E135" t="s">
        <v>1599</v>
      </c>
      <c r="F135" t="s">
        <v>1600</v>
      </c>
      <c r="G135" t="s">
        <v>1601</v>
      </c>
      <c r="H135" t="s">
        <v>460</v>
      </c>
      <c r="I135" t="s">
        <v>118</v>
      </c>
      <c r="J135">
        <v>34601</v>
      </c>
      <c r="K135" t="s">
        <v>1602</v>
      </c>
      <c r="L135" t="s">
        <v>1603</v>
      </c>
      <c r="M135" t="s">
        <v>1604</v>
      </c>
      <c r="N135" t="s">
        <v>1605</v>
      </c>
      <c r="O135" t="s">
        <v>464</v>
      </c>
      <c r="P135" t="s">
        <v>1606</v>
      </c>
      <c r="Q135" s="1">
        <v>42451</v>
      </c>
      <c r="R135" t="s">
        <v>1607</v>
      </c>
      <c r="S135" t="s">
        <v>126</v>
      </c>
      <c r="T135" t="s">
        <v>127</v>
      </c>
      <c r="U135" t="s">
        <v>128</v>
      </c>
      <c r="V135" s="1">
        <v>43405</v>
      </c>
    </row>
    <row r="136" spans="1:22">
      <c r="A136" t="s">
        <v>1608</v>
      </c>
      <c r="B136" s="3">
        <v>1737</v>
      </c>
      <c r="C136" t="s">
        <v>130</v>
      </c>
      <c r="D136" t="s">
        <v>1609</v>
      </c>
      <c r="E136" t="s">
        <v>1610</v>
      </c>
      <c r="F136" t="s">
        <v>1611</v>
      </c>
      <c r="G136" t="s">
        <v>1612</v>
      </c>
      <c r="H136" t="s">
        <v>1613</v>
      </c>
      <c r="I136" t="s">
        <v>160</v>
      </c>
      <c r="J136">
        <v>32656</v>
      </c>
      <c r="K136" t="s">
        <v>1614</v>
      </c>
      <c r="L136" t="s">
        <v>1615</v>
      </c>
      <c r="M136" t="s">
        <v>1616</v>
      </c>
      <c r="N136" t="s">
        <v>1617</v>
      </c>
      <c r="O136" t="s">
        <v>1618</v>
      </c>
      <c r="P136" t="s">
        <v>1619</v>
      </c>
      <c r="Q136" s="1">
        <v>38972</v>
      </c>
      <c r="R136" t="s">
        <v>1620</v>
      </c>
      <c r="S136" t="s">
        <v>126</v>
      </c>
      <c r="T136" t="s">
        <v>127</v>
      </c>
      <c r="U136" t="s">
        <v>128</v>
      </c>
      <c r="V136" s="1">
        <v>43082</v>
      </c>
    </row>
    <row r="137" spans="1:22">
      <c r="A137" t="s">
        <v>1621</v>
      </c>
      <c r="B137" s="3">
        <v>3089</v>
      </c>
      <c r="C137" t="s">
        <v>130</v>
      </c>
      <c r="D137" t="s">
        <v>1579</v>
      </c>
      <c r="E137" t="s">
        <v>1580</v>
      </c>
      <c r="F137" t="s">
        <v>1581</v>
      </c>
      <c r="G137" t="s">
        <v>1582</v>
      </c>
      <c r="H137" t="s">
        <v>1286</v>
      </c>
      <c r="I137" t="s">
        <v>118</v>
      </c>
      <c r="J137">
        <v>32202</v>
      </c>
      <c r="K137" t="s">
        <v>1622</v>
      </c>
      <c r="L137" t="s">
        <v>1615</v>
      </c>
      <c r="M137" t="s">
        <v>1584</v>
      </c>
      <c r="N137" t="s">
        <v>1623</v>
      </c>
      <c r="O137" t="s">
        <v>1291</v>
      </c>
      <c r="P137" t="s">
        <v>1292</v>
      </c>
      <c r="Q137" s="1">
        <v>39762</v>
      </c>
      <c r="R137" t="s">
        <v>1624</v>
      </c>
      <c r="S137" t="s">
        <v>126</v>
      </c>
      <c r="T137" t="s">
        <v>127</v>
      </c>
      <c r="U137" t="s">
        <v>128</v>
      </c>
      <c r="V137" s="1">
        <v>43388</v>
      </c>
    </row>
    <row r="138" spans="1:22">
      <c r="A138" t="s">
        <v>1625</v>
      </c>
      <c r="B138" s="3">
        <v>584</v>
      </c>
      <c r="C138" t="s">
        <v>142</v>
      </c>
      <c r="D138" t="s">
        <v>1626</v>
      </c>
      <c r="E138" t="s">
        <v>1627</v>
      </c>
      <c r="F138" t="s">
        <v>1628</v>
      </c>
      <c r="H138" t="s">
        <v>1629</v>
      </c>
      <c r="I138" t="s">
        <v>118</v>
      </c>
      <c r="J138">
        <v>32054</v>
      </c>
      <c r="K138" t="s">
        <v>1630</v>
      </c>
      <c r="L138" t="s">
        <v>1631</v>
      </c>
      <c r="M138" t="s">
        <v>1632</v>
      </c>
      <c r="N138" t="s">
        <v>239</v>
      </c>
      <c r="O138" t="s">
        <v>1633</v>
      </c>
      <c r="P138" t="s">
        <v>1634</v>
      </c>
      <c r="Q138" s="1">
        <v>35226</v>
      </c>
      <c r="R138" t="s">
        <v>1635</v>
      </c>
      <c r="S138" t="s">
        <v>154</v>
      </c>
      <c r="T138" t="s">
        <v>266</v>
      </c>
      <c r="U138" t="s">
        <v>128</v>
      </c>
      <c r="V138" s="1">
        <v>43420</v>
      </c>
    </row>
    <row r="139" spans="1:22">
      <c r="A139" t="s">
        <v>1636</v>
      </c>
      <c r="B139" s="3">
        <v>585</v>
      </c>
      <c r="C139" t="s">
        <v>130</v>
      </c>
      <c r="D139" t="s">
        <v>1637</v>
      </c>
      <c r="E139" t="s">
        <v>1638</v>
      </c>
      <c r="F139" t="s">
        <v>1639</v>
      </c>
      <c r="H139" t="s">
        <v>1640</v>
      </c>
      <c r="I139" t="s">
        <v>160</v>
      </c>
      <c r="J139">
        <v>32055</v>
      </c>
      <c r="K139" t="s">
        <v>1641</v>
      </c>
      <c r="L139" t="s">
        <v>1642</v>
      </c>
      <c r="M139" t="s">
        <v>1643</v>
      </c>
      <c r="N139" t="s">
        <v>1644</v>
      </c>
      <c r="O139" t="s">
        <v>1645</v>
      </c>
      <c r="P139" t="s">
        <v>1646</v>
      </c>
      <c r="Q139" s="1">
        <v>32860</v>
      </c>
      <c r="R139" t="s">
        <v>1647</v>
      </c>
      <c r="S139" t="s">
        <v>126</v>
      </c>
      <c r="T139" t="s">
        <v>127</v>
      </c>
      <c r="U139" t="s">
        <v>128</v>
      </c>
      <c r="V139" s="1">
        <v>43381</v>
      </c>
    </row>
    <row r="140" spans="1:22">
      <c r="A140" t="s">
        <v>1648</v>
      </c>
      <c r="B140" s="3">
        <v>2015</v>
      </c>
      <c r="C140" t="s">
        <v>130</v>
      </c>
      <c r="D140" t="s">
        <v>1649</v>
      </c>
      <c r="E140" t="s">
        <v>1650</v>
      </c>
      <c r="F140" t="s">
        <v>1651</v>
      </c>
      <c r="H140" t="s">
        <v>1652</v>
      </c>
      <c r="I140" t="s">
        <v>118</v>
      </c>
      <c r="J140">
        <v>33406</v>
      </c>
      <c r="K140" t="s">
        <v>1653</v>
      </c>
      <c r="L140" t="s">
        <v>1654</v>
      </c>
      <c r="M140" t="s">
        <v>1655</v>
      </c>
      <c r="N140" t="s">
        <v>1656</v>
      </c>
      <c r="O140" t="s">
        <v>252</v>
      </c>
      <c r="P140" t="s">
        <v>1657</v>
      </c>
      <c r="Q140" s="1">
        <v>42563</v>
      </c>
      <c r="R140" t="s">
        <v>1658</v>
      </c>
      <c r="S140" t="s">
        <v>126</v>
      </c>
      <c r="T140" t="s">
        <v>127</v>
      </c>
      <c r="U140" t="s">
        <v>128</v>
      </c>
      <c r="V140" s="1">
        <v>43742</v>
      </c>
    </row>
    <row r="141" spans="1:22">
      <c r="A141" t="s">
        <v>1659</v>
      </c>
      <c r="B141" s="3">
        <v>602</v>
      </c>
      <c r="C141" t="s">
        <v>142</v>
      </c>
      <c r="D141" t="s">
        <v>1660</v>
      </c>
      <c r="E141" t="s">
        <v>1661</v>
      </c>
      <c r="F141" t="s">
        <v>1662</v>
      </c>
      <c r="G141" t="s">
        <v>1663</v>
      </c>
      <c r="H141" t="s">
        <v>1664</v>
      </c>
      <c r="I141" t="s">
        <v>118</v>
      </c>
      <c r="J141">
        <v>33853</v>
      </c>
      <c r="K141" t="s">
        <v>1665</v>
      </c>
      <c r="L141" t="s">
        <v>1666</v>
      </c>
      <c r="M141" t="s">
        <v>1667</v>
      </c>
      <c r="N141" t="s">
        <v>1668</v>
      </c>
      <c r="O141" t="s">
        <v>178</v>
      </c>
      <c r="P141" t="s">
        <v>1669</v>
      </c>
      <c r="Q141" s="1">
        <v>31384</v>
      </c>
      <c r="R141" t="s">
        <v>1670</v>
      </c>
      <c r="S141" t="s">
        <v>126</v>
      </c>
      <c r="T141" t="s">
        <v>127</v>
      </c>
      <c r="U141" t="s">
        <v>128</v>
      </c>
      <c r="V141" s="1">
        <v>43621</v>
      </c>
    </row>
    <row r="142" spans="1:22">
      <c r="A142" t="s">
        <v>1671</v>
      </c>
      <c r="B142" s="3">
        <v>604</v>
      </c>
      <c r="C142" t="s">
        <v>130</v>
      </c>
      <c r="D142" t="s">
        <v>1672</v>
      </c>
      <c r="E142" t="s">
        <v>1673</v>
      </c>
      <c r="F142" t="s">
        <v>1674</v>
      </c>
      <c r="H142" t="s">
        <v>1675</v>
      </c>
      <c r="I142" t="s">
        <v>118</v>
      </c>
      <c r="J142">
        <v>33460</v>
      </c>
      <c r="K142" t="s">
        <v>1676</v>
      </c>
      <c r="L142" t="s">
        <v>1677</v>
      </c>
      <c r="M142" t="s">
        <v>1678</v>
      </c>
      <c r="N142" t="s">
        <v>1679</v>
      </c>
      <c r="O142" t="s">
        <v>252</v>
      </c>
      <c r="P142" t="s">
        <v>1680</v>
      </c>
      <c r="Q142" s="1">
        <v>32692</v>
      </c>
      <c r="R142" t="s">
        <v>1681</v>
      </c>
      <c r="S142" t="s">
        <v>168</v>
      </c>
      <c r="T142" t="s">
        <v>127</v>
      </c>
      <c r="U142" t="s">
        <v>128</v>
      </c>
      <c r="V142" s="1">
        <v>43606</v>
      </c>
    </row>
    <row r="143" spans="1:22">
      <c r="A143" t="s">
        <v>1682</v>
      </c>
      <c r="B143" s="3">
        <v>607</v>
      </c>
      <c r="C143" t="s">
        <v>142</v>
      </c>
      <c r="D143" t="s">
        <v>1683</v>
      </c>
      <c r="E143" t="s">
        <v>1684</v>
      </c>
      <c r="F143" t="s">
        <v>1685</v>
      </c>
      <c r="H143" t="s">
        <v>1686</v>
      </c>
      <c r="I143" t="s">
        <v>118</v>
      </c>
      <c r="J143">
        <v>33801</v>
      </c>
      <c r="K143" t="s">
        <v>1687</v>
      </c>
      <c r="L143" t="s">
        <v>1688</v>
      </c>
      <c r="M143" t="s">
        <v>1689</v>
      </c>
      <c r="N143" t="s">
        <v>1690</v>
      </c>
      <c r="O143" t="s">
        <v>178</v>
      </c>
      <c r="P143" t="s">
        <v>1691</v>
      </c>
      <c r="Q143" s="1">
        <v>29143</v>
      </c>
      <c r="R143" t="s">
        <v>1692</v>
      </c>
      <c r="S143" t="s">
        <v>181</v>
      </c>
      <c r="T143" t="s">
        <v>127</v>
      </c>
      <c r="U143" t="s">
        <v>128</v>
      </c>
      <c r="V143" s="1">
        <v>43452</v>
      </c>
    </row>
    <row r="144" spans="1:22">
      <c r="A144" t="s">
        <v>1693</v>
      </c>
      <c r="B144" s="3">
        <v>614</v>
      </c>
      <c r="C144" t="s">
        <v>142</v>
      </c>
      <c r="D144" t="s">
        <v>290</v>
      </c>
      <c r="E144" t="s">
        <v>1694</v>
      </c>
      <c r="F144" t="s">
        <v>1695</v>
      </c>
      <c r="H144" t="s">
        <v>1696</v>
      </c>
      <c r="I144" t="s">
        <v>118</v>
      </c>
      <c r="J144" t="s">
        <v>1697</v>
      </c>
      <c r="K144" t="s">
        <v>1698</v>
      </c>
      <c r="L144" t="s">
        <v>1699</v>
      </c>
      <c r="M144" t="s">
        <v>1700</v>
      </c>
      <c r="N144" t="s">
        <v>1701</v>
      </c>
      <c r="O144" t="s">
        <v>937</v>
      </c>
      <c r="P144" t="s">
        <v>1702</v>
      </c>
      <c r="Q144" s="1">
        <v>33344</v>
      </c>
      <c r="R144" t="s">
        <v>1703</v>
      </c>
      <c r="S144" t="s">
        <v>126</v>
      </c>
      <c r="T144" t="s">
        <v>127</v>
      </c>
      <c r="U144" t="s">
        <v>128</v>
      </c>
      <c r="V144" s="1">
        <v>43376</v>
      </c>
    </row>
    <row r="145" spans="1:22">
      <c r="A145" t="s">
        <v>1704</v>
      </c>
      <c r="B145" s="3">
        <v>1269</v>
      </c>
      <c r="C145" t="s">
        <v>130</v>
      </c>
      <c r="D145" t="s">
        <v>1705</v>
      </c>
      <c r="E145" t="s">
        <v>1706</v>
      </c>
      <c r="F145" t="s">
        <v>1707</v>
      </c>
      <c r="H145" t="s">
        <v>1708</v>
      </c>
      <c r="I145" t="s">
        <v>118</v>
      </c>
      <c r="J145">
        <v>33319</v>
      </c>
      <c r="K145" t="s">
        <v>1709</v>
      </c>
      <c r="L145" t="s">
        <v>1710</v>
      </c>
      <c r="M145" t="s">
        <v>1711</v>
      </c>
      <c r="N145" t="s">
        <v>1712</v>
      </c>
      <c r="O145" t="s">
        <v>298</v>
      </c>
      <c r="P145" t="s">
        <v>1713</v>
      </c>
      <c r="Q145" s="1">
        <v>36795</v>
      </c>
      <c r="R145" t="s">
        <v>1714</v>
      </c>
      <c r="S145" t="s">
        <v>126</v>
      </c>
      <c r="T145" t="s">
        <v>266</v>
      </c>
      <c r="U145" t="s">
        <v>128</v>
      </c>
      <c r="V145" s="1">
        <v>43378</v>
      </c>
    </row>
    <row r="146" spans="1:22">
      <c r="A146" t="s">
        <v>1715</v>
      </c>
      <c r="B146" s="3">
        <v>1446</v>
      </c>
      <c r="C146" t="s">
        <v>142</v>
      </c>
      <c r="D146" t="s">
        <v>1716</v>
      </c>
      <c r="E146" t="s">
        <v>1717</v>
      </c>
      <c r="F146" t="s">
        <v>1718</v>
      </c>
      <c r="G146" t="s">
        <v>1719</v>
      </c>
      <c r="H146" t="s">
        <v>1720</v>
      </c>
      <c r="I146" t="s">
        <v>118</v>
      </c>
      <c r="J146">
        <v>32444</v>
      </c>
      <c r="K146" t="s">
        <v>1721</v>
      </c>
      <c r="L146" t="s">
        <v>1722</v>
      </c>
      <c r="M146" t="s">
        <v>1723</v>
      </c>
      <c r="N146" t="s">
        <v>1724</v>
      </c>
      <c r="O146" t="s">
        <v>323</v>
      </c>
      <c r="P146" t="s">
        <v>1725</v>
      </c>
      <c r="Q146" s="1">
        <v>38132</v>
      </c>
      <c r="R146" t="s">
        <v>1726</v>
      </c>
      <c r="S146" t="s">
        <v>126</v>
      </c>
      <c r="T146" t="s">
        <v>127</v>
      </c>
      <c r="U146" t="s">
        <v>128</v>
      </c>
      <c r="V146" s="1">
        <v>43378</v>
      </c>
    </row>
    <row r="147" spans="1:22">
      <c r="A147" t="s">
        <v>1727</v>
      </c>
      <c r="B147" s="3">
        <v>646</v>
      </c>
      <c r="C147" t="s">
        <v>130</v>
      </c>
      <c r="D147" t="s">
        <v>1728</v>
      </c>
      <c r="E147" t="s">
        <v>233</v>
      </c>
      <c r="F147" t="s">
        <v>1729</v>
      </c>
      <c r="H147" t="s">
        <v>1730</v>
      </c>
      <c r="I147" t="s">
        <v>160</v>
      </c>
      <c r="J147" t="s">
        <v>1731</v>
      </c>
      <c r="K147" t="s">
        <v>1732</v>
      </c>
      <c r="L147" t="s">
        <v>1733</v>
      </c>
      <c r="M147" t="s">
        <v>1734</v>
      </c>
      <c r="N147" t="s">
        <v>239</v>
      </c>
      <c r="O147" t="s">
        <v>1730</v>
      </c>
      <c r="P147" t="s">
        <v>1735</v>
      </c>
      <c r="Q147" s="1">
        <v>32707</v>
      </c>
      <c r="R147" t="s">
        <v>1736</v>
      </c>
      <c r="S147" t="s">
        <v>154</v>
      </c>
      <c r="T147" t="s">
        <v>127</v>
      </c>
      <c r="U147" t="s">
        <v>128</v>
      </c>
      <c r="V147" s="1">
        <v>43383</v>
      </c>
    </row>
    <row r="148" spans="1:22">
      <c r="A148" t="s">
        <v>1737</v>
      </c>
      <c r="B148" s="3">
        <v>1382</v>
      </c>
      <c r="C148" t="s">
        <v>142</v>
      </c>
      <c r="D148" t="s">
        <v>1738</v>
      </c>
      <c r="E148" t="s">
        <v>1739</v>
      </c>
      <c r="F148" t="s">
        <v>1740</v>
      </c>
      <c r="H148" t="s">
        <v>1741</v>
      </c>
      <c r="I148" t="s">
        <v>160</v>
      </c>
      <c r="J148">
        <v>32751</v>
      </c>
      <c r="K148" t="s">
        <v>1742</v>
      </c>
      <c r="L148" t="s">
        <v>1743</v>
      </c>
      <c r="M148" t="s">
        <v>1744</v>
      </c>
      <c r="N148" t="s">
        <v>1745</v>
      </c>
      <c r="O148" t="s">
        <v>165</v>
      </c>
      <c r="P148" t="s">
        <v>1746</v>
      </c>
      <c r="Q148" s="1">
        <v>37852</v>
      </c>
      <c r="R148" t="s">
        <v>1747</v>
      </c>
      <c r="S148" t="s">
        <v>387</v>
      </c>
      <c r="T148" t="s">
        <v>127</v>
      </c>
      <c r="U148" t="s">
        <v>128</v>
      </c>
      <c r="V148" s="1">
        <v>42670</v>
      </c>
    </row>
    <row r="149" spans="1:22">
      <c r="A149" t="s">
        <v>1748</v>
      </c>
      <c r="B149" s="3">
        <v>661</v>
      </c>
      <c r="C149" t="s">
        <v>142</v>
      </c>
      <c r="D149" t="s">
        <v>554</v>
      </c>
      <c r="E149" t="s">
        <v>1749</v>
      </c>
      <c r="F149" t="s">
        <v>1750</v>
      </c>
      <c r="H149" t="s">
        <v>1751</v>
      </c>
      <c r="I149" t="s">
        <v>118</v>
      </c>
      <c r="J149">
        <v>33063</v>
      </c>
      <c r="K149" t="s">
        <v>1752</v>
      </c>
      <c r="L149" t="s">
        <v>1753</v>
      </c>
      <c r="M149" t="s">
        <v>1754</v>
      </c>
      <c r="N149" t="s">
        <v>1755</v>
      </c>
      <c r="O149" t="s">
        <v>298</v>
      </c>
      <c r="P149" t="s">
        <v>1756</v>
      </c>
      <c r="Q149" s="1">
        <v>35340</v>
      </c>
      <c r="R149" t="s">
        <v>1757</v>
      </c>
      <c r="S149" t="s">
        <v>126</v>
      </c>
      <c r="T149" t="s">
        <v>127</v>
      </c>
      <c r="U149" t="s">
        <v>128</v>
      </c>
      <c r="V149" s="1">
        <v>43411</v>
      </c>
    </row>
    <row r="150" spans="1:22">
      <c r="A150" t="s">
        <v>1758</v>
      </c>
      <c r="B150" s="3">
        <v>1924</v>
      </c>
      <c r="C150" t="s">
        <v>142</v>
      </c>
      <c r="D150" t="s">
        <v>1759</v>
      </c>
      <c r="E150" t="s">
        <v>1760</v>
      </c>
      <c r="F150" t="s">
        <v>1761</v>
      </c>
      <c r="G150" t="s">
        <v>1762</v>
      </c>
      <c r="H150" t="s">
        <v>1763</v>
      </c>
      <c r="I150" t="s">
        <v>118</v>
      </c>
      <c r="J150">
        <v>34471</v>
      </c>
      <c r="K150" t="s">
        <v>1764</v>
      </c>
      <c r="L150" t="s">
        <v>1753</v>
      </c>
      <c r="M150" t="s">
        <v>1765</v>
      </c>
      <c r="N150" t="s">
        <v>1766</v>
      </c>
      <c r="O150" t="s">
        <v>550</v>
      </c>
      <c r="P150" t="s">
        <v>1767</v>
      </c>
      <c r="Q150" s="1">
        <v>41429</v>
      </c>
      <c r="R150" t="s">
        <v>1768</v>
      </c>
      <c r="S150" t="s">
        <v>126</v>
      </c>
      <c r="T150" t="s">
        <v>127</v>
      </c>
      <c r="U150" t="s">
        <v>128</v>
      </c>
      <c r="V150" s="1">
        <v>43431</v>
      </c>
    </row>
    <row r="151" spans="1:22">
      <c r="A151" t="s">
        <v>1769</v>
      </c>
      <c r="B151" s="3">
        <v>673</v>
      </c>
      <c r="C151" t="s">
        <v>130</v>
      </c>
      <c r="D151" t="s">
        <v>1770</v>
      </c>
      <c r="E151" t="s">
        <v>1771</v>
      </c>
      <c r="F151" t="s">
        <v>1772</v>
      </c>
      <c r="G151" t="s">
        <v>1773</v>
      </c>
      <c r="H151" t="s">
        <v>895</v>
      </c>
      <c r="I151" t="s">
        <v>118</v>
      </c>
      <c r="J151">
        <v>34996</v>
      </c>
      <c r="K151" t="s">
        <v>1774</v>
      </c>
      <c r="L151" t="s">
        <v>1775</v>
      </c>
      <c r="M151" t="s">
        <v>1776</v>
      </c>
      <c r="N151" t="s">
        <v>1777</v>
      </c>
      <c r="O151" t="s">
        <v>900</v>
      </c>
      <c r="P151" t="s">
        <v>1778</v>
      </c>
      <c r="Q151" s="1">
        <v>35605</v>
      </c>
      <c r="R151" t="s">
        <v>1779</v>
      </c>
      <c r="S151" t="s">
        <v>126</v>
      </c>
      <c r="T151" t="s">
        <v>127</v>
      </c>
      <c r="U151" t="s">
        <v>128</v>
      </c>
      <c r="V151" s="1">
        <v>43420</v>
      </c>
    </row>
    <row r="152" spans="1:22">
      <c r="A152" t="s">
        <v>1780</v>
      </c>
      <c r="B152" s="3">
        <v>685</v>
      </c>
      <c r="C152" t="s">
        <v>142</v>
      </c>
      <c r="D152" t="s">
        <v>195</v>
      </c>
      <c r="E152" t="s">
        <v>196</v>
      </c>
      <c r="F152" t="s">
        <v>197</v>
      </c>
      <c r="G152" t="s">
        <v>1781</v>
      </c>
      <c r="H152" t="s">
        <v>199</v>
      </c>
      <c r="I152" t="s">
        <v>160</v>
      </c>
      <c r="J152">
        <v>32901</v>
      </c>
      <c r="K152" t="s">
        <v>200</v>
      </c>
      <c r="L152" t="s">
        <v>201</v>
      </c>
      <c r="M152" t="s">
        <v>1782</v>
      </c>
      <c r="N152" t="s">
        <v>1783</v>
      </c>
      <c r="O152" t="s">
        <v>204</v>
      </c>
      <c r="P152" t="s">
        <v>197</v>
      </c>
      <c r="Q152" s="1">
        <v>30187</v>
      </c>
      <c r="R152" t="s">
        <v>1784</v>
      </c>
      <c r="S152" t="s">
        <v>126</v>
      </c>
      <c r="T152" t="s">
        <v>127</v>
      </c>
      <c r="U152" t="s">
        <v>128</v>
      </c>
      <c r="V152" s="1">
        <v>43391</v>
      </c>
    </row>
    <row r="153" spans="1:22">
      <c r="A153" t="s">
        <v>1785</v>
      </c>
      <c r="B153" s="3">
        <v>689</v>
      </c>
      <c r="C153" t="s">
        <v>142</v>
      </c>
      <c r="D153" t="s">
        <v>1786</v>
      </c>
      <c r="E153" t="s">
        <v>1787</v>
      </c>
      <c r="F153" t="s">
        <v>1788</v>
      </c>
      <c r="H153" t="s">
        <v>1789</v>
      </c>
      <c r="I153" t="s">
        <v>118</v>
      </c>
      <c r="J153">
        <v>32924</v>
      </c>
      <c r="K153" t="s">
        <v>1790</v>
      </c>
      <c r="L153" t="s">
        <v>201</v>
      </c>
      <c r="M153" t="s">
        <v>1791</v>
      </c>
      <c r="N153" t="s">
        <v>1792</v>
      </c>
      <c r="O153" t="s">
        <v>204</v>
      </c>
      <c r="P153" t="s">
        <v>1793</v>
      </c>
      <c r="Q153" s="1">
        <v>32420</v>
      </c>
      <c r="R153" t="s">
        <v>1794</v>
      </c>
      <c r="S153" t="s">
        <v>154</v>
      </c>
      <c r="T153" t="s">
        <v>127</v>
      </c>
      <c r="U153" t="s">
        <v>128</v>
      </c>
      <c r="V153" s="1">
        <v>43472</v>
      </c>
    </row>
    <row r="154" spans="1:22">
      <c r="A154" t="s">
        <v>1795</v>
      </c>
      <c r="B154" s="3">
        <v>695</v>
      </c>
      <c r="C154" t="s">
        <v>130</v>
      </c>
      <c r="D154" t="s">
        <v>1796</v>
      </c>
      <c r="E154" t="s">
        <v>1797</v>
      </c>
      <c r="F154" t="s">
        <v>1798</v>
      </c>
      <c r="H154" t="s">
        <v>1799</v>
      </c>
      <c r="I154" t="s">
        <v>118</v>
      </c>
      <c r="J154">
        <v>33139</v>
      </c>
      <c r="K154" t="s">
        <v>1800</v>
      </c>
      <c r="L154" t="s">
        <v>1801</v>
      </c>
      <c r="M154" t="s">
        <v>1802</v>
      </c>
      <c r="N154" t="s">
        <v>1803</v>
      </c>
      <c r="O154" t="s">
        <v>1368</v>
      </c>
      <c r="P154" t="s">
        <v>1804</v>
      </c>
      <c r="Q154" s="1">
        <v>27807</v>
      </c>
      <c r="R154" t="s">
        <v>1805</v>
      </c>
      <c r="S154" t="s">
        <v>126</v>
      </c>
      <c r="T154" t="s">
        <v>127</v>
      </c>
      <c r="U154" t="s">
        <v>128</v>
      </c>
      <c r="V154" s="1">
        <v>43404</v>
      </c>
    </row>
    <row r="155" spans="1:22">
      <c r="A155" t="s">
        <v>1806</v>
      </c>
      <c r="B155" s="3">
        <v>1685</v>
      </c>
      <c r="C155" t="s">
        <v>142</v>
      </c>
      <c r="D155" t="s">
        <v>1807</v>
      </c>
      <c r="E155" t="s">
        <v>1808</v>
      </c>
      <c r="F155" t="s">
        <v>1809</v>
      </c>
      <c r="H155" t="s">
        <v>1810</v>
      </c>
      <c r="I155" t="s">
        <v>118</v>
      </c>
      <c r="J155">
        <v>33136</v>
      </c>
      <c r="K155" t="s">
        <v>1811</v>
      </c>
      <c r="L155" t="s">
        <v>1812</v>
      </c>
      <c r="M155" t="s">
        <v>1813</v>
      </c>
      <c r="N155" t="s">
        <v>1814</v>
      </c>
      <c r="O155" t="s">
        <v>1368</v>
      </c>
      <c r="P155" t="s">
        <v>1815</v>
      </c>
      <c r="Q155" s="1">
        <v>38498</v>
      </c>
      <c r="R155" t="s">
        <v>1816</v>
      </c>
      <c r="S155" t="s">
        <v>126</v>
      </c>
      <c r="T155" t="s">
        <v>127</v>
      </c>
      <c r="U155" t="s">
        <v>128</v>
      </c>
      <c r="V155" s="1">
        <v>41569</v>
      </c>
    </row>
    <row r="156" spans="1:22">
      <c r="A156" t="s">
        <v>1817</v>
      </c>
      <c r="B156" s="3">
        <v>706</v>
      </c>
      <c r="C156" t="s">
        <v>142</v>
      </c>
      <c r="D156" t="s">
        <v>1818</v>
      </c>
      <c r="E156" t="s">
        <v>1819</v>
      </c>
      <c r="F156" t="s">
        <v>1820</v>
      </c>
      <c r="H156" t="s">
        <v>1821</v>
      </c>
      <c r="I156" t="s">
        <v>160</v>
      </c>
      <c r="J156">
        <v>32572</v>
      </c>
      <c r="K156" t="s">
        <v>1822</v>
      </c>
      <c r="L156" t="s">
        <v>1823</v>
      </c>
      <c r="M156" t="s">
        <v>1824</v>
      </c>
      <c r="N156" t="s">
        <v>1825</v>
      </c>
      <c r="O156" t="s">
        <v>1464</v>
      </c>
      <c r="P156" t="s">
        <v>1826</v>
      </c>
      <c r="Q156" s="1">
        <v>30236</v>
      </c>
      <c r="R156" t="s">
        <v>1827</v>
      </c>
      <c r="S156" t="s">
        <v>126</v>
      </c>
      <c r="T156" t="s">
        <v>127</v>
      </c>
      <c r="U156" t="s">
        <v>128</v>
      </c>
      <c r="V156" s="1">
        <v>43014</v>
      </c>
    </row>
    <row r="157" spans="1:22">
      <c r="A157" t="s">
        <v>1828</v>
      </c>
      <c r="B157" s="3">
        <v>718</v>
      </c>
      <c r="C157" t="s">
        <v>142</v>
      </c>
      <c r="D157" t="s">
        <v>1829</v>
      </c>
      <c r="E157" t="s">
        <v>1830</v>
      </c>
      <c r="F157" t="s">
        <v>1831</v>
      </c>
      <c r="H157" t="s">
        <v>1832</v>
      </c>
      <c r="I157" t="s">
        <v>160</v>
      </c>
      <c r="J157">
        <v>32757</v>
      </c>
      <c r="K157" t="s">
        <v>1833</v>
      </c>
      <c r="L157" t="s">
        <v>1834</v>
      </c>
      <c r="M157" t="s">
        <v>1835</v>
      </c>
      <c r="N157" t="s">
        <v>1836</v>
      </c>
      <c r="O157" t="s">
        <v>384</v>
      </c>
      <c r="P157" t="s">
        <v>1837</v>
      </c>
      <c r="Q157" s="1">
        <v>31923</v>
      </c>
      <c r="R157" t="s">
        <v>1838</v>
      </c>
      <c r="S157" t="s">
        <v>126</v>
      </c>
      <c r="T157" t="s">
        <v>127</v>
      </c>
      <c r="U157" t="s">
        <v>128</v>
      </c>
      <c r="V157" s="1">
        <v>43375</v>
      </c>
    </row>
    <row r="158" spans="1:22">
      <c r="A158" t="s">
        <v>1839</v>
      </c>
      <c r="B158" s="3">
        <v>1993</v>
      </c>
      <c r="C158" t="s">
        <v>142</v>
      </c>
      <c r="D158" t="s">
        <v>170</v>
      </c>
      <c r="E158" t="s">
        <v>269</v>
      </c>
      <c r="F158" t="s">
        <v>1840</v>
      </c>
      <c r="H158" t="s">
        <v>1841</v>
      </c>
      <c r="I158" t="s">
        <v>118</v>
      </c>
      <c r="J158">
        <v>32778</v>
      </c>
      <c r="K158" t="s">
        <v>1842</v>
      </c>
      <c r="L158" t="s">
        <v>1843</v>
      </c>
      <c r="M158" t="s">
        <v>1844</v>
      </c>
      <c r="N158" t="s">
        <v>1845</v>
      </c>
      <c r="O158" t="s">
        <v>384</v>
      </c>
      <c r="P158" t="s">
        <v>1846</v>
      </c>
      <c r="Q158" s="1">
        <v>41086</v>
      </c>
      <c r="R158" t="s">
        <v>1847</v>
      </c>
      <c r="S158" t="s">
        <v>126</v>
      </c>
      <c r="T158" t="s">
        <v>127</v>
      </c>
      <c r="U158" t="s">
        <v>128</v>
      </c>
      <c r="V158" s="1">
        <v>43382</v>
      </c>
    </row>
    <row r="159" spans="1:22">
      <c r="A159" t="s">
        <v>1848</v>
      </c>
      <c r="B159" s="3">
        <v>1457</v>
      </c>
      <c r="C159" t="s">
        <v>142</v>
      </c>
      <c r="D159" t="s">
        <v>409</v>
      </c>
      <c r="E159" t="s">
        <v>410</v>
      </c>
      <c r="F159" t="s">
        <v>411</v>
      </c>
      <c r="H159" t="s">
        <v>412</v>
      </c>
      <c r="I159" t="s">
        <v>118</v>
      </c>
      <c r="J159">
        <v>33948</v>
      </c>
      <c r="K159" t="s">
        <v>413</v>
      </c>
      <c r="L159" t="s">
        <v>414</v>
      </c>
      <c r="M159" t="s">
        <v>415</v>
      </c>
      <c r="N159" t="s">
        <v>1849</v>
      </c>
      <c r="O159" t="s">
        <v>417</v>
      </c>
      <c r="P159" t="s">
        <v>418</v>
      </c>
      <c r="Q159" s="1">
        <v>37768</v>
      </c>
      <c r="R159" t="s">
        <v>1850</v>
      </c>
      <c r="S159" t="s">
        <v>126</v>
      </c>
      <c r="T159" t="s">
        <v>127</v>
      </c>
      <c r="U159" t="s">
        <v>128</v>
      </c>
      <c r="V159" s="1">
        <v>43727</v>
      </c>
    </row>
    <row r="160" spans="1:22">
      <c r="A160" t="s">
        <v>1851</v>
      </c>
      <c r="B160" s="3">
        <v>1465</v>
      </c>
      <c r="C160" t="s">
        <v>142</v>
      </c>
      <c r="D160" t="s">
        <v>1852</v>
      </c>
      <c r="E160" t="s">
        <v>1853</v>
      </c>
      <c r="F160" t="s">
        <v>1854</v>
      </c>
      <c r="G160" t="s">
        <v>1855</v>
      </c>
      <c r="H160" t="s">
        <v>1810</v>
      </c>
      <c r="I160" t="s">
        <v>118</v>
      </c>
      <c r="J160" t="s">
        <v>1856</v>
      </c>
      <c r="K160" t="s">
        <v>1857</v>
      </c>
      <c r="L160" t="s">
        <v>1858</v>
      </c>
      <c r="M160" t="s">
        <v>1859</v>
      </c>
      <c r="N160" t="s">
        <v>1860</v>
      </c>
      <c r="O160" t="s">
        <v>1368</v>
      </c>
      <c r="P160" t="s">
        <v>1861</v>
      </c>
      <c r="Q160" s="1">
        <v>35997</v>
      </c>
      <c r="R160" t="s">
        <v>1862</v>
      </c>
      <c r="S160" t="s">
        <v>168</v>
      </c>
      <c r="T160" t="s">
        <v>266</v>
      </c>
      <c r="U160" t="s">
        <v>128</v>
      </c>
      <c r="V160" s="1">
        <v>43410</v>
      </c>
    </row>
    <row r="161" spans="1:22">
      <c r="A161" t="s">
        <v>1863</v>
      </c>
      <c r="B161" s="3">
        <v>1262</v>
      </c>
      <c r="C161" t="s">
        <v>142</v>
      </c>
      <c r="D161" t="s">
        <v>1864</v>
      </c>
      <c r="E161" t="s">
        <v>1865</v>
      </c>
      <c r="F161" t="s">
        <v>353</v>
      </c>
      <c r="G161" t="s">
        <v>1866</v>
      </c>
      <c r="H161" t="s">
        <v>355</v>
      </c>
      <c r="I161" t="s">
        <v>118</v>
      </c>
      <c r="J161">
        <v>33040</v>
      </c>
      <c r="K161" t="s">
        <v>1867</v>
      </c>
      <c r="L161" t="s">
        <v>1868</v>
      </c>
      <c r="M161" t="s">
        <v>1869</v>
      </c>
      <c r="N161" t="s">
        <v>1870</v>
      </c>
      <c r="O161" t="s">
        <v>360</v>
      </c>
      <c r="P161" t="s">
        <v>353</v>
      </c>
      <c r="Q161" s="1">
        <v>34961</v>
      </c>
      <c r="R161" t="s">
        <v>1871</v>
      </c>
      <c r="S161" t="s">
        <v>126</v>
      </c>
      <c r="T161" t="s">
        <v>266</v>
      </c>
      <c r="U161" t="s">
        <v>1084</v>
      </c>
      <c r="V161" s="1">
        <v>43382</v>
      </c>
    </row>
    <row r="162" spans="1:22">
      <c r="A162" t="s">
        <v>1872</v>
      </c>
      <c r="B162" s="3">
        <v>727</v>
      </c>
      <c r="C162" t="s">
        <v>130</v>
      </c>
      <c r="D162" t="s">
        <v>1873</v>
      </c>
      <c r="E162" t="s">
        <v>1874</v>
      </c>
      <c r="F162" t="s">
        <v>1875</v>
      </c>
      <c r="H162" t="s">
        <v>1876</v>
      </c>
      <c r="I162" t="s">
        <v>160</v>
      </c>
      <c r="J162">
        <v>34652</v>
      </c>
      <c r="K162" t="s">
        <v>1877</v>
      </c>
      <c r="L162" t="s">
        <v>1878</v>
      </c>
      <c r="M162" t="s">
        <v>1879</v>
      </c>
      <c r="N162" t="s">
        <v>239</v>
      </c>
      <c r="O162" t="s">
        <v>1152</v>
      </c>
      <c r="P162" t="s">
        <v>1880</v>
      </c>
      <c r="Q162" s="1">
        <v>32462</v>
      </c>
      <c r="R162" t="s">
        <v>1881</v>
      </c>
      <c r="S162" t="s">
        <v>126</v>
      </c>
      <c r="T162" t="s">
        <v>127</v>
      </c>
      <c r="U162" t="s">
        <v>128</v>
      </c>
      <c r="V162" s="1">
        <v>43375</v>
      </c>
    </row>
    <row r="163" spans="1:22">
      <c r="A163" t="s">
        <v>1882</v>
      </c>
      <c r="B163" s="3">
        <v>1541</v>
      </c>
      <c r="C163" t="s">
        <v>130</v>
      </c>
      <c r="D163" t="s">
        <v>1883</v>
      </c>
      <c r="E163" t="s">
        <v>1884</v>
      </c>
      <c r="F163" t="s">
        <v>1885</v>
      </c>
      <c r="H163" t="s">
        <v>1886</v>
      </c>
      <c r="I163" t="s">
        <v>160</v>
      </c>
      <c r="J163">
        <v>32174</v>
      </c>
      <c r="K163" t="s">
        <v>1887</v>
      </c>
      <c r="L163" t="s">
        <v>1888</v>
      </c>
      <c r="M163" t="s">
        <v>1889</v>
      </c>
      <c r="N163" t="s">
        <v>239</v>
      </c>
      <c r="O163" t="s">
        <v>537</v>
      </c>
      <c r="P163" t="s">
        <v>1890</v>
      </c>
      <c r="Q163" s="1">
        <v>38734</v>
      </c>
      <c r="R163" t="s">
        <v>1891</v>
      </c>
      <c r="S163" t="s">
        <v>126</v>
      </c>
      <c r="T163" t="s">
        <v>127</v>
      </c>
      <c r="U163" t="s">
        <v>128</v>
      </c>
      <c r="V163" s="1">
        <v>43381</v>
      </c>
    </row>
    <row r="164" spans="1:22">
      <c r="A164" t="s">
        <v>1892</v>
      </c>
      <c r="B164" s="3">
        <v>1438</v>
      </c>
      <c r="C164" t="s">
        <v>142</v>
      </c>
      <c r="D164" t="s">
        <v>1893</v>
      </c>
      <c r="E164" t="s">
        <v>1074</v>
      </c>
      <c r="F164" t="s">
        <v>1894</v>
      </c>
      <c r="G164" t="s">
        <v>1895</v>
      </c>
      <c r="H164" t="s">
        <v>1896</v>
      </c>
      <c r="I164" t="s">
        <v>118</v>
      </c>
      <c r="J164">
        <v>33162</v>
      </c>
      <c r="K164" t="s">
        <v>1897</v>
      </c>
      <c r="L164" t="s">
        <v>1898</v>
      </c>
      <c r="M164" t="s">
        <v>1899</v>
      </c>
      <c r="N164" t="s">
        <v>1900</v>
      </c>
      <c r="O164" t="s">
        <v>1368</v>
      </c>
      <c r="P164" t="s">
        <v>1894</v>
      </c>
      <c r="Q164" s="1">
        <v>38342</v>
      </c>
      <c r="R164" t="s">
        <v>1901</v>
      </c>
      <c r="S164" t="s">
        <v>126</v>
      </c>
      <c r="T164" t="s">
        <v>266</v>
      </c>
      <c r="U164" t="s">
        <v>128</v>
      </c>
      <c r="V164" s="1">
        <v>43395</v>
      </c>
    </row>
    <row r="165" spans="1:22">
      <c r="A165" t="s">
        <v>1902</v>
      </c>
      <c r="B165" s="3">
        <v>1533</v>
      </c>
      <c r="C165" t="s">
        <v>142</v>
      </c>
      <c r="D165" t="s">
        <v>1903</v>
      </c>
      <c r="E165" t="s">
        <v>1904</v>
      </c>
      <c r="F165" t="s">
        <v>1905</v>
      </c>
      <c r="H165" t="s">
        <v>1906</v>
      </c>
      <c r="I165" t="s">
        <v>118</v>
      </c>
      <c r="J165">
        <v>33161</v>
      </c>
      <c r="K165" t="s">
        <v>1907</v>
      </c>
      <c r="L165" t="s">
        <v>1908</v>
      </c>
      <c r="M165" t="s">
        <v>1909</v>
      </c>
      <c r="N165" t="s">
        <v>1910</v>
      </c>
      <c r="O165" t="s">
        <v>1368</v>
      </c>
      <c r="P165" t="s">
        <v>1911</v>
      </c>
      <c r="Q165" s="1">
        <v>38517</v>
      </c>
      <c r="R165" t="s">
        <v>1912</v>
      </c>
      <c r="S165" t="s">
        <v>126</v>
      </c>
      <c r="T165" t="s">
        <v>127</v>
      </c>
      <c r="U165" t="s">
        <v>128</v>
      </c>
      <c r="V165" s="1">
        <v>43404</v>
      </c>
    </row>
    <row r="166" spans="1:22">
      <c r="A166" t="s">
        <v>1913</v>
      </c>
      <c r="B166" s="3">
        <v>758</v>
      </c>
      <c r="C166" t="s">
        <v>142</v>
      </c>
      <c r="D166" t="s">
        <v>1829</v>
      </c>
      <c r="E166" t="s">
        <v>1830</v>
      </c>
      <c r="F166" t="s">
        <v>1831</v>
      </c>
      <c r="H166" t="s">
        <v>1832</v>
      </c>
      <c r="I166" t="s">
        <v>160</v>
      </c>
      <c r="J166">
        <v>32757</v>
      </c>
      <c r="K166" t="s">
        <v>1833</v>
      </c>
      <c r="L166" t="s">
        <v>1834</v>
      </c>
      <c r="M166" t="s">
        <v>1835</v>
      </c>
      <c r="N166" t="s">
        <v>1914</v>
      </c>
      <c r="O166" t="s">
        <v>384</v>
      </c>
      <c r="P166" t="s">
        <v>1837</v>
      </c>
      <c r="Q166" s="1">
        <v>32966</v>
      </c>
      <c r="R166" t="s">
        <v>1915</v>
      </c>
      <c r="S166" t="s">
        <v>126</v>
      </c>
      <c r="T166" t="s">
        <v>127</v>
      </c>
      <c r="U166" t="s">
        <v>128</v>
      </c>
      <c r="V166" s="1">
        <v>43375</v>
      </c>
    </row>
    <row r="167" spans="1:22">
      <c r="A167" t="s">
        <v>1916</v>
      </c>
      <c r="B167" s="3">
        <v>767</v>
      </c>
      <c r="C167" t="s">
        <v>142</v>
      </c>
      <c r="D167" t="s">
        <v>1917</v>
      </c>
      <c r="E167" t="s">
        <v>1918</v>
      </c>
      <c r="F167" t="s">
        <v>1919</v>
      </c>
      <c r="H167" t="s">
        <v>1920</v>
      </c>
      <c r="I167" t="s">
        <v>118</v>
      </c>
      <c r="J167">
        <v>33402</v>
      </c>
      <c r="K167" t="s">
        <v>1921</v>
      </c>
      <c r="L167" t="s">
        <v>1922</v>
      </c>
      <c r="M167" t="s">
        <v>1923</v>
      </c>
      <c r="N167" t="s">
        <v>239</v>
      </c>
      <c r="O167" t="s">
        <v>252</v>
      </c>
      <c r="P167" t="s">
        <v>1924</v>
      </c>
      <c r="Q167" s="1">
        <v>34618</v>
      </c>
      <c r="R167" t="s">
        <v>1925</v>
      </c>
      <c r="S167" t="s">
        <v>126</v>
      </c>
      <c r="T167" t="s">
        <v>127</v>
      </c>
      <c r="U167" t="s">
        <v>128</v>
      </c>
      <c r="V167" s="1">
        <v>43454</v>
      </c>
    </row>
    <row r="168" spans="1:22">
      <c r="A168" t="s">
        <v>1926</v>
      </c>
      <c r="B168" s="3">
        <v>1893</v>
      </c>
      <c r="C168" t="s">
        <v>142</v>
      </c>
      <c r="D168" t="s">
        <v>1927</v>
      </c>
      <c r="E168" t="s">
        <v>1928</v>
      </c>
      <c r="F168" t="s">
        <v>1854</v>
      </c>
      <c r="G168" t="s">
        <v>1929</v>
      </c>
      <c r="H168" t="s">
        <v>1810</v>
      </c>
      <c r="I168" t="s">
        <v>118</v>
      </c>
      <c r="J168">
        <v>33128</v>
      </c>
      <c r="K168" t="s">
        <v>1930</v>
      </c>
      <c r="L168" t="s">
        <v>1858</v>
      </c>
      <c r="M168" t="s">
        <v>1859</v>
      </c>
      <c r="N168" t="s">
        <v>1931</v>
      </c>
      <c r="O168" t="s">
        <v>1368</v>
      </c>
      <c r="P168" t="s">
        <v>1861</v>
      </c>
      <c r="Q168" s="1">
        <v>40753</v>
      </c>
      <c r="R168" t="s">
        <v>1932</v>
      </c>
      <c r="S168" t="s">
        <v>154</v>
      </c>
      <c r="T168" t="s">
        <v>266</v>
      </c>
      <c r="U168" t="s">
        <v>128</v>
      </c>
      <c r="V168" s="1">
        <v>43410</v>
      </c>
    </row>
    <row r="169" spans="1:22">
      <c r="A169" t="s">
        <v>1933</v>
      </c>
      <c r="B169" s="3">
        <v>1464</v>
      </c>
      <c r="C169" t="s">
        <v>142</v>
      </c>
      <c r="D169" t="s">
        <v>1852</v>
      </c>
      <c r="E169" t="s">
        <v>1853</v>
      </c>
      <c r="F169" t="s">
        <v>1854</v>
      </c>
      <c r="G169" t="s">
        <v>1855</v>
      </c>
      <c r="H169" t="s">
        <v>1810</v>
      </c>
      <c r="I169" t="s">
        <v>118</v>
      </c>
      <c r="J169" t="s">
        <v>1856</v>
      </c>
      <c r="K169" t="s">
        <v>1857</v>
      </c>
      <c r="L169" t="s">
        <v>1858</v>
      </c>
      <c r="M169" t="s">
        <v>1859</v>
      </c>
      <c r="N169" t="s">
        <v>1934</v>
      </c>
      <c r="O169" t="s">
        <v>1368</v>
      </c>
      <c r="P169" t="s">
        <v>1861</v>
      </c>
      <c r="Q169" s="1">
        <v>38062</v>
      </c>
      <c r="R169" t="s">
        <v>1935</v>
      </c>
      <c r="S169" t="s">
        <v>126</v>
      </c>
      <c r="T169" t="s">
        <v>266</v>
      </c>
      <c r="U169" t="s">
        <v>128</v>
      </c>
      <c r="V169" s="1">
        <v>43410</v>
      </c>
    </row>
    <row r="170" spans="1:22">
      <c r="A170" t="s">
        <v>1936</v>
      </c>
      <c r="B170" s="3">
        <v>1373</v>
      </c>
      <c r="C170" t="s">
        <v>142</v>
      </c>
      <c r="D170" t="s">
        <v>1937</v>
      </c>
      <c r="E170" t="s">
        <v>1938</v>
      </c>
      <c r="F170" t="s">
        <v>1939</v>
      </c>
      <c r="G170" t="s">
        <v>1940</v>
      </c>
      <c r="H170" t="s">
        <v>1763</v>
      </c>
      <c r="I170" t="s">
        <v>118</v>
      </c>
      <c r="J170">
        <v>34471</v>
      </c>
      <c r="K170" t="s">
        <v>1941</v>
      </c>
      <c r="L170" t="s">
        <v>1942</v>
      </c>
      <c r="M170" t="s">
        <v>1943</v>
      </c>
      <c r="N170" t="s">
        <v>1944</v>
      </c>
      <c r="O170" t="s">
        <v>550</v>
      </c>
      <c r="P170" t="s">
        <v>1945</v>
      </c>
      <c r="Q170" s="1">
        <v>36333</v>
      </c>
      <c r="R170" t="s">
        <v>1946</v>
      </c>
      <c r="S170" t="s">
        <v>126</v>
      </c>
      <c r="T170" t="s">
        <v>127</v>
      </c>
      <c r="U170" t="s">
        <v>128</v>
      </c>
      <c r="V170" s="1">
        <v>43420</v>
      </c>
    </row>
    <row r="171" spans="1:22">
      <c r="A171" t="s">
        <v>1947</v>
      </c>
      <c r="B171" s="3">
        <v>1795</v>
      </c>
      <c r="C171" t="s">
        <v>142</v>
      </c>
      <c r="D171" t="s">
        <v>1295</v>
      </c>
      <c r="E171" t="s">
        <v>599</v>
      </c>
      <c r="F171" t="s">
        <v>516</v>
      </c>
      <c r="G171" t="s">
        <v>1948</v>
      </c>
      <c r="H171" t="s">
        <v>1949</v>
      </c>
      <c r="I171" t="s">
        <v>160</v>
      </c>
      <c r="J171">
        <v>34761</v>
      </c>
      <c r="K171" t="s">
        <v>1950</v>
      </c>
      <c r="L171" t="s">
        <v>1951</v>
      </c>
      <c r="M171" t="s">
        <v>1952</v>
      </c>
      <c r="N171" t="s">
        <v>1953</v>
      </c>
      <c r="O171" t="s">
        <v>165</v>
      </c>
      <c r="P171" t="s">
        <v>1954</v>
      </c>
      <c r="Q171" s="1">
        <v>38825</v>
      </c>
      <c r="R171" t="s">
        <v>1955</v>
      </c>
      <c r="S171" t="s">
        <v>387</v>
      </c>
      <c r="T171" t="s">
        <v>127</v>
      </c>
      <c r="U171" t="s">
        <v>128</v>
      </c>
      <c r="V171" s="1">
        <v>43383</v>
      </c>
    </row>
    <row r="172" spans="1:22">
      <c r="A172" t="s">
        <v>1956</v>
      </c>
      <c r="B172" s="3">
        <v>1250</v>
      </c>
      <c r="C172" t="s">
        <v>142</v>
      </c>
      <c r="D172" t="s">
        <v>195</v>
      </c>
      <c r="E172" t="s">
        <v>196</v>
      </c>
      <c r="F172" t="s">
        <v>198</v>
      </c>
      <c r="H172" t="s">
        <v>199</v>
      </c>
      <c r="I172" t="s">
        <v>118</v>
      </c>
      <c r="J172">
        <v>32901</v>
      </c>
      <c r="K172" t="s">
        <v>200</v>
      </c>
      <c r="L172" t="s">
        <v>201</v>
      </c>
      <c r="M172" t="s">
        <v>202</v>
      </c>
      <c r="N172" t="s">
        <v>1957</v>
      </c>
      <c r="O172" t="s">
        <v>204</v>
      </c>
      <c r="P172" t="s">
        <v>197</v>
      </c>
      <c r="Q172" s="1">
        <v>36767</v>
      </c>
      <c r="R172" t="s">
        <v>1958</v>
      </c>
      <c r="S172" t="s">
        <v>126</v>
      </c>
      <c r="T172" t="s">
        <v>127</v>
      </c>
      <c r="U172" t="s">
        <v>128</v>
      </c>
      <c r="V172" s="1">
        <v>43391</v>
      </c>
    </row>
    <row r="173" spans="1:22">
      <c r="A173" t="s">
        <v>1959</v>
      </c>
      <c r="B173" s="3">
        <v>784</v>
      </c>
      <c r="C173" t="s">
        <v>142</v>
      </c>
      <c r="D173" t="s">
        <v>1960</v>
      </c>
      <c r="E173" t="s">
        <v>1961</v>
      </c>
      <c r="F173" t="s">
        <v>1962</v>
      </c>
      <c r="H173" t="s">
        <v>1963</v>
      </c>
      <c r="I173" t="s">
        <v>160</v>
      </c>
      <c r="J173">
        <v>34677</v>
      </c>
      <c r="K173" t="s">
        <v>1964</v>
      </c>
      <c r="L173" t="s">
        <v>1965</v>
      </c>
      <c r="M173" t="s">
        <v>1966</v>
      </c>
      <c r="N173" t="s">
        <v>1967</v>
      </c>
      <c r="O173" t="s">
        <v>937</v>
      </c>
      <c r="P173" t="s">
        <v>1968</v>
      </c>
      <c r="Q173" s="1">
        <v>34219</v>
      </c>
      <c r="R173" t="s">
        <v>1969</v>
      </c>
      <c r="S173" t="s">
        <v>126</v>
      </c>
      <c r="T173" t="s">
        <v>127</v>
      </c>
      <c r="U173" t="s">
        <v>128</v>
      </c>
      <c r="V173" s="1">
        <v>43381</v>
      </c>
    </row>
    <row r="174" spans="1:22">
      <c r="A174" t="s">
        <v>1970</v>
      </c>
      <c r="B174" s="3">
        <v>1258</v>
      </c>
      <c r="C174" t="s">
        <v>142</v>
      </c>
      <c r="D174" t="s">
        <v>1971</v>
      </c>
      <c r="E174" t="s">
        <v>1627</v>
      </c>
      <c r="F174" t="s">
        <v>1809</v>
      </c>
      <c r="H174" t="s">
        <v>1810</v>
      </c>
      <c r="I174" t="s">
        <v>118</v>
      </c>
      <c r="J174">
        <v>33136</v>
      </c>
      <c r="K174" t="s">
        <v>1972</v>
      </c>
      <c r="L174" t="s">
        <v>1973</v>
      </c>
      <c r="M174" t="s">
        <v>1974</v>
      </c>
      <c r="N174" t="s">
        <v>1814</v>
      </c>
      <c r="O174" t="s">
        <v>1368</v>
      </c>
      <c r="P174" t="s">
        <v>1815</v>
      </c>
      <c r="Q174" s="1">
        <v>31708</v>
      </c>
      <c r="R174" t="s">
        <v>1975</v>
      </c>
      <c r="S174" t="s">
        <v>126</v>
      </c>
      <c r="T174" t="s">
        <v>127</v>
      </c>
      <c r="U174" t="s">
        <v>128</v>
      </c>
      <c r="V174" s="1">
        <v>43476</v>
      </c>
    </row>
    <row r="175" spans="1:22">
      <c r="A175" t="s">
        <v>1976</v>
      </c>
      <c r="B175" s="3">
        <v>3048</v>
      </c>
      <c r="C175" t="s">
        <v>142</v>
      </c>
      <c r="D175" t="s">
        <v>1977</v>
      </c>
      <c r="E175" t="s">
        <v>775</v>
      </c>
      <c r="F175" t="s">
        <v>1978</v>
      </c>
      <c r="G175" t="s">
        <v>1979</v>
      </c>
      <c r="H175" t="s">
        <v>1980</v>
      </c>
      <c r="I175" t="s">
        <v>118</v>
      </c>
      <c r="J175">
        <v>33054</v>
      </c>
      <c r="K175" t="s">
        <v>1981</v>
      </c>
      <c r="L175" t="s">
        <v>1973</v>
      </c>
      <c r="M175" t="s">
        <v>1982</v>
      </c>
      <c r="N175" t="s">
        <v>1983</v>
      </c>
      <c r="O175" t="s">
        <v>1368</v>
      </c>
      <c r="P175" t="s">
        <v>1984</v>
      </c>
      <c r="Q175" s="1">
        <v>40702</v>
      </c>
      <c r="R175" t="s">
        <v>1985</v>
      </c>
      <c r="S175" t="s">
        <v>387</v>
      </c>
      <c r="T175" t="s">
        <v>127</v>
      </c>
      <c r="U175" t="s">
        <v>128</v>
      </c>
      <c r="V175" s="1">
        <v>43418</v>
      </c>
    </row>
    <row r="176" spans="1:22">
      <c r="A176" t="s">
        <v>1986</v>
      </c>
      <c r="B176" s="3">
        <v>785</v>
      </c>
      <c r="C176" t="s">
        <v>130</v>
      </c>
      <c r="D176" t="s">
        <v>1987</v>
      </c>
      <c r="E176" t="s">
        <v>1988</v>
      </c>
      <c r="F176" t="s">
        <v>1989</v>
      </c>
      <c r="H176" t="s">
        <v>1559</v>
      </c>
      <c r="I176" t="s">
        <v>160</v>
      </c>
      <c r="J176">
        <v>32805</v>
      </c>
      <c r="K176" t="s">
        <v>1990</v>
      </c>
      <c r="L176" t="s">
        <v>1991</v>
      </c>
      <c r="M176" t="s">
        <v>1992</v>
      </c>
      <c r="N176" t="s">
        <v>1993</v>
      </c>
      <c r="O176" t="s">
        <v>165</v>
      </c>
      <c r="P176" t="s">
        <v>1565</v>
      </c>
      <c r="Q176" s="1">
        <v>32971</v>
      </c>
      <c r="R176" t="s">
        <v>1994</v>
      </c>
      <c r="S176" t="s">
        <v>126</v>
      </c>
      <c r="T176" t="s">
        <v>127</v>
      </c>
      <c r="U176" t="s">
        <v>128</v>
      </c>
      <c r="V176" s="1">
        <v>43087</v>
      </c>
    </row>
    <row r="177" spans="1:22">
      <c r="A177" t="s">
        <v>1995</v>
      </c>
      <c r="B177" s="3">
        <v>1946</v>
      </c>
      <c r="C177" t="s">
        <v>130</v>
      </c>
      <c r="D177" t="s">
        <v>1996</v>
      </c>
      <c r="E177" t="s">
        <v>1997</v>
      </c>
      <c r="F177" t="s">
        <v>516</v>
      </c>
      <c r="G177" t="s">
        <v>1998</v>
      </c>
      <c r="H177" t="s">
        <v>1999</v>
      </c>
      <c r="I177" t="s">
        <v>118</v>
      </c>
      <c r="J177">
        <v>32763</v>
      </c>
      <c r="K177" t="s">
        <v>2000</v>
      </c>
      <c r="L177" t="s">
        <v>2001</v>
      </c>
      <c r="M177" t="s">
        <v>2002</v>
      </c>
      <c r="N177" t="s">
        <v>2003</v>
      </c>
      <c r="O177" t="s">
        <v>537</v>
      </c>
      <c r="P177" t="s">
        <v>2004</v>
      </c>
      <c r="Q177" s="1">
        <v>41877</v>
      </c>
      <c r="R177" t="s">
        <v>2005</v>
      </c>
      <c r="S177" t="s">
        <v>126</v>
      </c>
      <c r="T177" t="s">
        <v>127</v>
      </c>
      <c r="U177" t="s">
        <v>128</v>
      </c>
      <c r="V177" s="1">
        <v>42667</v>
      </c>
    </row>
    <row r="178" spans="1:22">
      <c r="A178" t="s">
        <v>2006</v>
      </c>
      <c r="B178" s="3">
        <v>798</v>
      </c>
      <c r="C178" t="s">
        <v>142</v>
      </c>
      <c r="D178" t="s">
        <v>554</v>
      </c>
      <c r="E178" t="s">
        <v>2007</v>
      </c>
      <c r="F178" t="s">
        <v>2008</v>
      </c>
      <c r="H178" t="s">
        <v>1559</v>
      </c>
      <c r="I178" t="s">
        <v>118</v>
      </c>
      <c r="J178">
        <v>32801</v>
      </c>
      <c r="K178" t="s">
        <v>2009</v>
      </c>
      <c r="L178" t="s">
        <v>2010</v>
      </c>
      <c r="M178" t="s">
        <v>2011</v>
      </c>
      <c r="N178" t="s">
        <v>2012</v>
      </c>
      <c r="O178" t="s">
        <v>165</v>
      </c>
      <c r="P178" t="s">
        <v>2013</v>
      </c>
      <c r="Q178" s="1">
        <v>29262</v>
      </c>
      <c r="R178" t="s">
        <v>2014</v>
      </c>
      <c r="S178" t="s">
        <v>126</v>
      </c>
      <c r="T178" t="s">
        <v>127</v>
      </c>
      <c r="U178" t="s">
        <v>128</v>
      </c>
      <c r="V178" s="1">
        <v>43448</v>
      </c>
    </row>
    <row r="179" spans="1:22">
      <c r="A179" t="s">
        <v>2015</v>
      </c>
      <c r="B179" s="3">
        <v>1791</v>
      </c>
      <c r="C179" t="s">
        <v>130</v>
      </c>
      <c r="D179" t="s">
        <v>1883</v>
      </c>
      <c r="E179" t="s">
        <v>1884</v>
      </c>
      <c r="F179" t="s">
        <v>2016</v>
      </c>
      <c r="H179" t="s">
        <v>1886</v>
      </c>
      <c r="I179" t="s">
        <v>160</v>
      </c>
      <c r="J179" t="s">
        <v>2017</v>
      </c>
      <c r="K179" t="s">
        <v>1887</v>
      </c>
      <c r="L179" t="s">
        <v>1888</v>
      </c>
      <c r="M179" t="s">
        <v>2018</v>
      </c>
      <c r="N179" t="s">
        <v>239</v>
      </c>
      <c r="O179" t="s">
        <v>537</v>
      </c>
      <c r="P179" t="s">
        <v>1890</v>
      </c>
      <c r="Q179" s="1">
        <v>30838</v>
      </c>
      <c r="R179" t="s">
        <v>2019</v>
      </c>
      <c r="S179" t="s">
        <v>126</v>
      </c>
      <c r="T179" t="s">
        <v>127</v>
      </c>
      <c r="U179" t="s">
        <v>128</v>
      </c>
      <c r="V179" s="1">
        <v>43376</v>
      </c>
    </row>
    <row r="180" spans="1:22">
      <c r="A180" t="s">
        <v>2020</v>
      </c>
      <c r="B180" s="3">
        <v>1901</v>
      </c>
      <c r="C180" t="s">
        <v>142</v>
      </c>
      <c r="D180" t="s">
        <v>2021</v>
      </c>
      <c r="E180" t="s">
        <v>2022</v>
      </c>
      <c r="F180" t="s">
        <v>2023</v>
      </c>
      <c r="H180" t="s">
        <v>615</v>
      </c>
      <c r="I180" t="s">
        <v>118</v>
      </c>
      <c r="J180">
        <v>34741</v>
      </c>
      <c r="K180" t="s">
        <v>2024</v>
      </c>
      <c r="L180" t="s">
        <v>2025</v>
      </c>
      <c r="M180" t="s">
        <v>2026</v>
      </c>
      <c r="N180" t="s">
        <v>2027</v>
      </c>
      <c r="O180" t="s">
        <v>621</v>
      </c>
      <c r="P180" t="s">
        <v>2028</v>
      </c>
      <c r="Q180" s="1">
        <v>41008</v>
      </c>
      <c r="R180" t="s">
        <v>2029</v>
      </c>
      <c r="S180" t="s">
        <v>126</v>
      </c>
      <c r="T180" t="s">
        <v>127</v>
      </c>
      <c r="U180" t="s">
        <v>128</v>
      </c>
      <c r="V180" s="1">
        <v>43390</v>
      </c>
    </row>
    <row r="181" spans="1:22">
      <c r="A181" t="s">
        <v>2030</v>
      </c>
      <c r="B181" s="3">
        <v>1860</v>
      </c>
      <c r="C181" t="s">
        <v>142</v>
      </c>
      <c r="D181" t="s">
        <v>2031</v>
      </c>
      <c r="E181" t="s">
        <v>2032</v>
      </c>
      <c r="F181" t="s">
        <v>2033</v>
      </c>
      <c r="H181" t="s">
        <v>2034</v>
      </c>
      <c r="I181" t="s">
        <v>118</v>
      </c>
      <c r="J181">
        <v>32765</v>
      </c>
      <c r="K181" t="s">
        <v>2035</v>
      </c>
      <c r="L181" t="s">
        <v>2036</v>
      </c>
      <c r="M181" t="s">
        <v>2037</v>
      </c>
      <c r="N181" t="s">
        <v>2038</v>
      </c>
      <c r="O181" t="s">
        <v>138</v>
      </c>
      <c r="P181" t="s">
        <v>2039</v>
      </c>
      <c r="Q181" s="1">
        <v>39629</v>
      </c>
      <c r="R181" t="s">
        <v>2040</v>
      </c>
      <c r="S181" t="s">
        <v>126</v>
      </c>
      <c r="T181" t="s">
        <v>127</v>
      </c>
      <c r="U181" t="s">
        <v>128</v>
      </c>
      <c r="V181" s="1">
        <v>43376</v>
      </c>
    </row>
    <row r="182" spans="1:22">
      <c r="A182" t="s">
        <v>2041</v>
      </c>
      <c r="B182" s="3">
        <v>819</v>
      </c>
      <c r="C182" t="s">
        <v>2042</v>
      </c>
      <c r="D182" t="s">
        <v>2043</v>
      </c>
      <c r="E182" t="s">
        <v>2044</v>
      </c>
      <c r="F182" t="s">
        <v>2045</v>
      </c>
      <c r="H182" t="s">
        <v>2046</v>
      </c>
      <c r="I182" t="s">
        <v>160</v>
      </c>
      <c r="J182">
        <v>32177</v>
      </c>
      <c r="K182" t="s">
        <v>2047</v>
      </c>
      <c r="L182" t="s">
        <v>2048</v>
      </c>
      <c r="M182" t="s">
        <v>2049</v>
      </c>
      <c r="N182" t="s">
        <v>2050</v>
      </c>
      <c r="O182" t="s">
        <v>524</v>
      </c>
      <c r="P182" t="s">
        <v>2051</v>
      </c>
      <c r="Q182" s="1">
        <v>30630</v>
      </c>
      <c r="R182" t="s">
        <v>2052</v>
      </c>
      <c r="S182" t="s">
        <v>126</v>
      </c>
      <c r="T182" t="s">
        <v>127</v>
      </c>
      <c r="U182" t="s">
        <v>128</v>
      </c>
      <c r="V182" s="1">
        <v>43381</v>
      </c>
    </row>
    <row r="183" spans="1:22">
      <c r="A183" t="s">
        <v>2053</v>
      </c>
      <c r="B183" s="3">
        <v>1401</v>
      </c>
      <c r="C183" t="s">
        <v>142</v>
      </c>
      <c r="D183" t="s">
        <v>2054</v>
      </c>
      <c r="E183" t="s">
        <v>2055</v>
      </c>
      <c r="F183" t="s">
        <v>2056</v>
      </c>
      <c r="H183" t="s">
        <v>2057</v>
      </c>
      <c r="I183" t="s">
        <v>118</v>
      </c>
      <c r="J183">
        <v>32413</v>
      </c>
      <c r="K183" t="s">
        <v>2058</v>
      </c>
      <c r="L183" t="s">
        <v>2059</v>
      </c>
      <c r="M183" t="s">
        <v>2060</v>
      </c>
      <c r="N183" t="s">
        <v>2061</v>
      </c>
      <c r="O183" t="s">
        <v>323</v>
      </c>
      <c r="P183" t="s">
        <v>2062</v>
      </c>
      <c r="Q183" s="1">
        <v>36860</v>
      </c>
      <c r="R183" t="s">
        <v>2063</v>
      </c>
      <c r="S183" t="s">
        <v>126</v>
      </c>
      <c r="T183" t="s">
        <v>127</v>
      </c>
      <c r="U183" t="s">
        <v>128</v>
      </c>
      <c r="V183" s="1">
        <v>43447</v>
      </c>
    </row>
    <row r="184" spans="1:22">
      <c r="A184" t="s">
        <v>2064</v>
      </c>
      <c r="B184" s="3">
        <v>1622</v>
      </c>
      <c r="C184" t="s">
        <v>142</v>
      </c>
      <c r="D184" t="s">
        <v>2065</v>
      </c>
      <c r="E184" t="s">
        <v>775</v>
      </c>
      <c r="F184" t="s">
        <v>2066</v>
      </c>
      <c r="H184" t="s">
        <v>1043</v>
      </c>
      <c r="I184" t="s">
        <v>118</v>
      </c>
      <c r="J184">
        <v>32401</v>
      </c>
      <c r="K184" t="s">
        <v>2067</v>
      </c>
      <c r="L184" t="s">
        <v>2068</v>
      </c>
      <c r="M184" t="s">
        <v>2069</v>
      </c>
      <c r="N184" t="s">
        <v>2070</v>
      </c>
      <c r="O184" t="s">
        <v>323</v>
      </c>
      <c r="P184" t="s">
        <v>2071</v>
      </c>
      <c r="Q184" s="1">
        <v>38972</v>
      </c>
      <c r="R184" t="s">
        <v>2072</v>
      </c>
      <c r="S184" t="s">
        <v>126</v>
      </c>
      <c r="T184" t="s">
        <v>127</v>
      </c>
      <c r="U184" t="s">
        <v>2073</v>
      </c>
      <c r="V184" s="1">
        <v>43404</v>
      </c>
    </row>
    <row r="185" spans="1:22">
      <c r="A185" t="s">
        <v>2074</v>
      </c>
      <c r="B185" s="3">
        <v>1852</v>
      </c>
      <c r="C185" t="s">
        <v>142</v>
      </c>
      <c r="D185" t="s">
        <v>409</v>
      </c>
      <c r="E185" t="s">
        <v>410</v>
      </c>
      <c r="F185" t="s">
        <v>2075</v>
      </c>
      <c r="G185" t="s">
        <v>2076</v>
      </c>
      <c r="H185" t="s">
        <v>412</v>
      </c>
      <c r="I185" t="s">
        <v>118</v>
      </c>
      <c r="J185">
        <v>33948</v>
      </c>
      <c r="K185" t="s">
        <v>2077</v>
      </c>
      <c r="L185" t="s">
        <v>2068</v>
      </c>
      <c r="M185" t="s">
        <v>415</v>
      </c>
      <c r="N185" t="s">
        <v>2078</v>
      </c>
      <c r="O185" t="s">
        <v>417</v>
      </c>
      <c r="P185" t="s">
        <v>418</v>
      </c>
      <c r="Q185" s="1">
        <v>40442</v>
      </c>
      <c r="R185" t="s">
        <v>2079</v>
      </c>
      <c r="S185" t="s">
        <v>126</v>
      </c>
      <c r="T185" t="s">
        <v>127</v>
      </c>
      <c r="U185" t="s">
        <v>128</v>
      </c>
      <c r="V185" s="1">
        <v>43727</v>
      </c>
    </row>
    <row r="186" spans="1:22">
      <c r="A186" t="s">
        <v>2080</v>
      </c>
      <c r="B186" s="3">
        <v>1996</v>
      </c>
      <c r="C186" t="s">
        <v>130</v>
      </c>
      <c r="D186" t="s">
        <v>2081</v>
      </c>
      <c r="E186" t="s">
        <v>2082</v>
      </c>
      <c r="F186" t="s">
        <v>2083</v>
      </c>
      <c r="G186" t="s">
        <v>2084</v>
      </c>
      <c r="H186" t="s">
        <v>966</v>
      </c>
      <c r="I186" t="s">
        <v>118</v>
      </c>
      <c r="J186">
        <v>33756</v>
      </c>
      <c r="K186" t="s">
        <v>2085</v>
      </c>
      <c r="L186" t="s">
        <v>2068</v>
      </c>
      <c r="M186" t="s">
        <v>2086</v>
      </c>
      <c r="N186" t="s">
        <v>2087</v>
      </c>
      <c r="O186" t="s">
        <v>937</v>
      </c>
      <c r="P186" t="s">
        <v>2088</v>
      </c>
      <c r="Q186" s="1">
        <v>42208</v>
      </c>
      <c r="R186" t="s">
        <v>2089</v>
      </c>
      <c r="S186" t="s">
        <v>126</v>
      </c>
      <c r="T186" t="s">
        <v>127</v>
      </c>
      <c r="U186" t="s">
        <v>128</v>
      </c>
      <c r="V186" s="1">
        <v>42724</v>
      </c>
    </row>
    <row r="187" spans="1:22">
      <c r="A187" t="s">
        <v>2090</v>
      </c>
      <c r="B187" s="3">
        <v>873</v>
      </c>
      <c r="C187" t="s">
        <v>130</v>
      </c>
      <c r="D187" t="s">
        <v>2091</v>
      </c>
      <c r="E187" t="s">
        <v>2092</v>
      </c>
      <c r="F187" t="s">
        <v>2093</v>
      </c>
      <c r="H187" t="s">
        <v>2094</v>
      </c>
      <c r="I187" t="s">
        <v>118</v>
      </c>
      <c r="J187">
        <v>33781</v>
      </c>
      <c r="K187" t="s">
        <v>2095</v>
      </c>
      <c r="L187" t="s">
        <v>2096</v>
      </c>
      <c r="M187" t="s">
        <v>2097</v>
      </c>
      <c r="N187" t="s">
        <v>2098</v>
      </c>
      <c r="O187" t="s">
        <v>937</v>
      </c>
      <c r="P187" t="s">
        <v>2099</v>
      </c>
      <c r="Q187" s="1">
        <v>32280</v>
      </c>
      <c r="R187" t="s">
        <v>2100</v>
      </c>
      <c r="S187" t="s">
        <v>126</v>
      </c>
      <c r="T187" t="s">
        <v>127</v>
      </c>
      <c r="U187" t="s">
        <v>128</v>
      </c>
      <c r="V187" s="1">
        <v>43227</v>
      </c>
    </row>
    <row r="188" spans="1:22">
      <c r="A188" t="s">
        <v>2101</v>
      </c>
      <c r="B188" s="3">
        <v>879</v>
      </c>
      <c r="C188" t="s">
        <v>142</v>
      </c>
      <c r="D188" t="s">
        <v>2102</v>
      </c>
      <c r="E188" t="s">
        <v>2103</v>
      </c>
      <c r="F188" t="s">
        <v>2104</v>
      </c>
      <c r="H188" t="s">
        <v>2105</v>
      </c>
      <c r="I188" t="s">
        <v>118</v>
      </c>
      <c r="J188" t="s">
        <v>2106</v>
      </c>
      <c r="K188" t="s">
        <v>2107</v>
      </c>
      <c r="L188" t="s">
        <v>2108</v>
      </c>
      <c r="M188" t="s">
        <v>2109</v>
      </c>
      <c r="N188" t="s">
        <v>2110</v>
      </c>
      <c r="O188" t="s">
        <v>925</v>
      </c>
      <c r="P188" t="s">
        <v>2111</v>
      </c>
      <c r="Q188" s="1">
        <v>29738</v>
      </c>
      <c r="R188" t="s">
        <v>2112</v>
      </c>
      <c r="S188" t="s">
        <v>126</v>
      </c>
      <c r="T188" t="s">
        <v>127</v>
      </c>
      <c r="U188" t="s">
        <v>128</v>
      </c>
      <c r="V188" s="1">
        <v>43384</v>
      </c>
    </row>
    <row r="189" spans="1:22">
      <c r="A189" t="s">
        <v>2113</v>
      </c>
      <c r="B189" s="3">
        <v>885</v>
      </c>
      <c r="C189" t="s">
        <v>142</v>
      </c>
      <c r="D189" t="s">
        <v>1493</v>
      </c>
      <c r="E189" t="s">
        <v>612</v>
      </c>
      <c r="F189" t="s">
        <v>1494</v>
      </c>
      <c r="G189" t="s">
        <v>2114</v>
      </c>
      <c r="H189" t="s">
        <v>210</v>
      </c>
      <c r="I189" t="s">
        <v>118</v>
      </c>
      <c r="J189" t="s">
        <v>1496</v>
      </c>
      <c r="K189" t="s">
        <v>2115</v>
      </c>
      <c r="L189" t="s">
        <v>1320</v>
      </c>
      <c r="M189" t="s">
        <v>1321</v>
      </c>
      <c r="N189" t="s">
        <v>2116</v>
      </c>
      <c r="O189" t="s">
        <v>178</v>
      </c>
      <c r="P189" t="s">
        <v>1323</v>
      </c>
      <c r="Q189" s="1">
        <v>33932</v>
      </c>
      <c r="R189" t="s">
        <v>2117</v>
      </c>
      <c r="S189" t="s">
        <v>154</v>
      </c>
      <c r="T189" t="s">
        <v>127</v>
      </c>
      <c r="U189" t="s">
        <v>128</v>
      </c>
      <c r="V189" s="1">
        <v>43399</v>
      </c>
    </row>
    <row r="190" spans="1:22">
      <c r="A190" t="s">
        <v>2118</v>
      </c>
      <c r="B190" s="3">
        <v>889</v>
      </c>
      <c r="C190" t="s">
        <v>142</v>
      </c>
      <c r="D190" t="s">
        <v>2119</v>
      </c>
      <c r="E190" t="s">
        <v>2120</v>
      </c>
      <c r="F190" t="s">
        <v>2121</v>
      </c>
      <c r="H190" t="s">
        <v>2122</v>
      </c>
      <c r="I190" t="s">
        <v>118</v>
      </c>
      <c r="J190">
        <v>33061</v>
      </c>
      <c r="K190" t="s">
        <v>2123</v>
      </c>
      <c r="L190" t="s">
        <v>2124</v>
      </c>
      <c r="M190" t="s">
        <v>2125</v>
      </c>
      <c r="N190" t="s">
        <v>2126</v>
      </c>
      <c r="O190" t="s">
        <v>298</v>
      </c>
      <c r="P190" t="s">
        <v>2127</v>
      </c>
      <c r="Q190" s="1">
        <v>32497</v>
      </c>
      <c r="R190" t="s">
        <v>2128</v>
      </c>
      <c r="S190" t="s">
        <v>387</v>
      </c>
      <c r="T190" t="s">
        <v>127</v>
      </c>
      <c r="U190" t="s">
        <v>128</v>
      </c>
      <c r="V190" s="1">
        <v>43447</v>
      </c>
    </row>
    <row r="191" spans="1:22">
      <c r="A191" t="s">
        <v>2129</v>
      </c>
      <c r="B191" s="3">
        <v>899</v>
      </c>
      <c r="C191" t="s">
        <v>231</v>
      </c>
      <c r="D191" t="s">
        <v>1306</v>
      </c>
      <c r="E191" t="s">
        <v>1307</v>
      </c>
      <c r="F191" t="s">
        <v>1308</v>
      </c>
      <c r="G191" t="s">
        <v>1309</v>
      </c>
      <c r="H191" t="s">
        <v>1310</v>
      </c>
      <c r="I191" t="s">
        <v>160</v>
      </c>
      <c r="J191">
        <v>32129</v>
      </c>
      <c r="K191" t="s">
        <v>1311</v>
      </c>
      <c r="L191" t="s">
        <v>1312</v>
      </c>
      <c r="M191" t="s">
        <v>1313</v>
      </c>
      <c r="N191" t="s">
        <v>2130</v>
      </c>
      <c r="O191" t="s">
        <v>537</v>
      </c>
      <c r="P191" t="s">
        <v>1308</v>
      </c>
      <c r="Q191" s="1">
        <v>36144</v>
      </c>
      <c r="R191" t="s">
        <v>2131</v>
      </c>
      <c r="S191" t="s">
        <v>154</v>
      </c>
      <c r="T191" t="s">
        <v>127</v>
      </c>
      <c r="U191" t="s">
        <v>128</v>
      </c>
      <c r="V191" s="1">
        <v>43381</v>
      </c>
    </row>
    <row r="192" spans="1:22">
      <c r="A192" t="s">
        <v>2132</v>
      </c>
      <c r="B192" s="3">
        <v>1630</v>
      </c>
      <c r="C192" t="s">
        <v>142</v>
      </c>
      <c r="D192" t="s">
        <v>2133</v>
      </c>
      <c r="E192" t="s">
        <v>2134</v>
      </c>
      <c r="F192" t="s">
        <v>2135</v>
      </c>
      <c r="H192" t="s">
        <v>2136</v>
      </c>
      <c r="I192" t="s">
        <v>118</v>
      </c>
      <c r="J192">
        <v>34668</v>
      </c>
      <c r="K192" t="s">
        <v>2137</v>
      </c>
      <c r="L192" t="s">
        <v>1312</v>
      </c>
      <c r="M192" t="s">
        <v>2138</v>
      </c>
      <c r="N192" t="s">
        <v>2139</v>
      </c>
      <c r="O192" t="s">
        <v>1152</v>
      </c>
      <c r="P192" t="s">
        <v>2136</v>
      </c>
      <c r="Q192" s="1">
        <v>37285</v>
      </c>
      <c r="R192" t="s">
        <v>2140</v>
      </c>
      <c r="S192" t="s">
        <v>126</v>
      </c>
      <c r="T192" t="s">
        <v>127</v>
      </c>
      <c r="U192" t="s">
        <v>128</v>
      </c>
      <c r="V192" s="1">
        <v>43383</v>
      </c>
    </row>
    <row r="193" spans="1:22">
      <c r="A193" t="s">
        <v>2141</v>
      </c>
      <c r="B193" s="3">
        <v>1551</v>
      </c>
      <c r="C193" t="s">
        <v>142</v>
      </c>
      <c r="D193" t="s">
        <v>2102</v>
      </c>
      <c r="E193" t="s">
        <v>515</v>
      </c>
      <c r="F193" t="s">
        <v>2142</v>
      </c>
      <c r="H193" t="s">
        <v>2143</v>
      </c>
      <c r="I193" t="s">
        <v>118</v>
      </c>
      <c r="J193">
        <v>32456</v>
      </c>
      <c r="K193" t="s">
        <v>2144</v>
      </c>
      <c r="L193" t="s">
        <v>1312</v>
      </c>
      <c r="M193" t="s">
        <v>2145</v>
      </c>
      <c r="N193" t="s">
        <v>2146</v>
      </c>
      <c r="O193" t="s">
        <v>2147</v>
      </c>
      <c r="P193" t="s">
        <v>2148</v>
      </c>
      <c r="Q193" s="1">
        <v>33183</v>
      </c>
      <c r="R193" t="s">
        <v>2149</v>
      </c>
      <c r="S193" t="s">
        <v>154</v>
      </c>
      <c r="T193" t="s">
        <v>127</v>
      </c>
      <c r="U193" t="s">
        <v>128</v>
      </c>
      <c r="V193" s="1">
        <v>43451</v>
      </c>
    </row>
    <row r="194" spans="1:22">
      <c r="A194" t="s">
        <v>2150</v>
      </c>
      <c r="B194" s="3">
        <v>914</v>
      </c>
      <c r="C194" t="s">
        <v>142</v>
      </c>
      <c r="D194" t="s">
        <v>1295</v>
      </c>
      <c r="E194" t="s">
        <v>2151</v>
      </c>
      <c r="F194" t="s">
        <v>2152</v>
      </c>
      <c r="H194" t="s">
        <v>2153</v>
      </c>
      <c r="I194" t="s">
        <v>118</v>
      </c>
      <c r="J194">
        <v>32351</v>
      </c>
      <c r="K194" t="s">
        <v>2154</v>
      </c>
      <c r="L194" t="s">
        <v>2155</v>
      </c>
      <c r="M194" t="s">
        <v>2156</v>
      </c>
      <c r="N194" t="s">
        <v>2157</v>
      </c>
      <c r="O194" t="s">
        <v>689</v>
      </c>
      <c r="P194" t="s">
        <v>2158</v>
      </c>
      <c r="Q194" s="1">
        <v>36137</v>
      </c>
      <c r="R194" t="s">
        <v>2159</v>
      </c>
      <c r="S194" t="s">
        <v>126</v>
      </c>
      <c r="T194" t="s">
        <v>127</v>
      </c>
      <c r="U194" t="s">
        <v>128</v>
      </c>
      <c r="V194" s="1">
        <v>43637</v>
      </c>
    </row>
    <row r="195" spans="1:22">
      <c r="A195" t="s">
        <v>2160</v>
      </c>
      <c r="B195" s="3">
        <v>3038</v>
      </c>
      <c r="C195" t="s">
        <v>130</v>
      </c>
      <c r="D195" t="s">
        <v>1579</v>
      </c>
      <c r="E195" t="s">
        <v>1580</v>
      </c>
      <c r="F195" t="s">
        <v>1581</v>
      </c>
      <c r="G195" t="s">
        <v>1582</v>
      </c>
      <c r="H195" t="s">
        <v>1286</v>
      </c>
      <c r="I195" t="s">
        <v>118</v>
      </c>
      <c r="J195">
        <v>32202</v>
      </c>
      <c r="K195" t="s">
        <v>1622</v>
      </c>
      <c r="L195" t="s">
        <v>2155</v>
      </c>
      <c r="M195" t="s">
        <v>1584</v>
      </c>
      <c r="N195" t="s">
        <v>2161</v>
      </c>
      <c r="O195" t="s">
        <v>1291</v>
      </c>
      <c r="P195" t="s">
        <v>1292</v>
      </c>
      <c r="Q195" s="1">
        <v>42332</v>
      </c>
      <c r="R195" t="s">
        <v>2162</v>
      </c>
      <c r="S195" t="s">
        <v>126</v>
      </c>
      <c r="T195" t="s">
        <v>127</v>
      </c>
      <c r="U195" t="s">
        <v>128</v>
      </c>
      <c r="V195" s="1">
        <v>43388</v>
      </c>
    </row>
    <row r="196" spans="1:22">
      <c r="A196" t="s">
        <v>2163</v>
      </c>
      <c r="B196" s="3">
        <v>930</v>
      </c>
      <c r="C196" t="s">
        <v>142</v>
      </c>
      <c r="D196" t="s">
        <v>1074</v>
      </c>
      <c r="E196" t="s">
        <v>2164</v>
      </c>
      <c r="F196" t="s">
        <v>2165</v>
      </c>
      <c r="H196" t="s">
        <v>2166</v>
      </c>
      <c r="I196" t="s">
        <v>118</v>
      </c>
      <c r="J196">
        <v>33404</v>
      </c>
      <c r="K196" t="s">
        <v>2167</v>
      </c>
      <c r="L196" t="s">
        <v>2168</v>
      </c>
      <c r="M196" t="s">
        <v>2169</v>
      </c>
      <c r="N196" t="s">
        <v>2170</v>
      </c>
      <c r="O196" t="s">
        <v>252</v>
      </c>
      <c r="P196" t="s">
        <v>2171</v>
      </c>
      <c r="Q196" s="1">
        <v>30901</v>
      </c>
      <c r="R196" t="s">
        <v>2172</v>
      </c>
      <c r="S196" t="s">
        <v>126</v>
      </c>
      <c r="T196" t="s">
        <v>127</v>
      </c>
      <c r="U196" t="s">
        <v>128</v>
      </c>
      <c r="V196" s="1">
        <v>43450</v>
      </c>
    </row>
    <row r="197" spans="1:22">
      <c r="A197" t="s">
        <v>2173</v>
      </c>
      <c r="B197" s="3">
        <v>934</v>
      </c>
      <c r="C197" t="s">
        <v>142</v>
      </c>
      <c r="D197" t="s">
        <v>2174</v>
      </c>
      <c r="E197" t="s">
        <v>2175</v>
      </c>
      <c r="F197" t="s">
        <v>2176</v>
      </c>
      <c r="H197" t="s">
        <v>2177</v>
      </c>
      <c r="I197" t="s">
        <v>118</v>
      </c>
      <c r="J197">
        <v>34695</v>
      </c>
      <c r="K197" t="s">
        <v>2178</v>
      </c>
      <c r="L197" t="s">
        <v>2179</v>
      </c>
      <c r="M197" t="s">
        <v>2180</v>
      </c>
      <c r="N197" t="s">
        <v>2181</v>
      </c>
      <c r="O197" t="s">
        <v>937</v>
      </c>
      <c r="P197" t="s">
        <v>2182</v>
      </c>
      <c r="Q197" s="1">
        <v>33791</v>
      </c>
      <c r="R197" t="s">
        <v>2183</v>
      </c>
      <c r="S197" t="s">
        <v>126</v>
      </c>
      <c r="T197" t="s">
        <v>127</v>
      </c>
      <c r="U197" t="s">
        <v>128</v>
      </c>
      <c r="V197" s="1">
        <v>43381</v>
      </c>
    </row>
    <row r="198" spans="1:22">
      <c r="A198" t="s">
        <v>2184</v>
      </c>
      <c r="B198" s="3">
        <v>1321</v>
      </c>
      <c r="C198" t="s">
        <v>130</v>
      </c>
      <c r="D198" t="s">
        <v>2185</v>
      </c>
      <c r="E198" t="s">
        <v>2186</v>
      </c>
      <c r="F198" t="s">
        <v>2187</v>
      </c>
      <c r="G198" t="s">
        <v>2188</v>
      </c>
      <c r="H198" t="s">
        <v>2189</v>
      </c>
      <c r="I198" t="s">
        <v>160</v>
      </c>
      <c r="J198">
        <v>32937</v>
      </c>
      <c r="K198" t="s">
        <v>2190</v>
      </c>
      <c r="L198" t="s">
        <v>2191</v>
      </c>
      <c r="M198" t="s">
        <v>2192</v>
      </c>
      <c r="N198" t="s">
        <v>2193</v>
      </c>
      <c r="O198" t="s">
        <v>204</v>
      </c>
      <c r="P198" t="s">
        <v>2194</v>
      </c>
      <c r="Q198" s="1">
        <v>37433</v>
      </c>
      <c r="R198" t="s">
        <v>2195</v>
      </c>
      <c r="S198" t="s">
        <v>387</v>
      </c>
      <c r="T198" t="s">
        <v>127</v>
      </c>
      <c r="U198" t="s">
        <v>128</v>
      </c>
      <c r="V198" s="1">
        <v>43377</v>
      </c>
    </row>
    <row r="199" spans="1:22">
      <c r="A199" t="s">
        <v>2196</v>
      </c>
      <c r="B199" s="3">
        <v>958</v>
      </c>
      <c r="C199" t="s">
        <v>130</v>
      </c>
      <c r="D199" t="s">
        <v>2197</v>
      </c>
      <c r="E199" t="s">
        <v>2198</v>
      </c>
      <c r="F199" t="s">
        <v>2199</v>
      </c>
      <c r="H199" t="s">
        <v>2200</v>
      </c>
      <c r="I199" t="s">
        <v>118</v>
      </c>
      <c r="J199">
        <v>33870</v>
      </c>
      <c r="K199" t="s">
        <v>2201</v>
      </c>
      <c r="L199" t="s">
        <v>2202</v>
      </c>
      <c r="M199" t="s">
        <v>2203</v>
      </c>
      <c r="N199" t="s">
        <v>2204</v>
      </c>
      <c r="O199" t="s">
        <v>191</v>
      </c>
      <c r="P199" t="s">
        <v>2205</v>
      </c>
      <c r="Q199" s="1">
        <v>29830</v>
      </c>
      <c r="R199" t="s">
        <v>2206</v>
      </c>
      <c r="S199" t="s">
        <v>168</v>
      </c>
      <c r="T199" t="s">
        <v>127</v>
      </c>
      <c r="U199" t="s">
        <v>128</v>
      </c>
      <c r="V199" s="1">
        <v>43382</v>
      </c>
    </row>
    <row r="200" spans="1:22">
      <c r="A200" t="s">
        <v>2207</v>
      </c>
      <c r="B200" s="3">
        <v>959</v>
      </c>
      <c r="C200" t="s">
        <v>142</v>
      </c>
      <c r="D200" t="s">
        <v>2208</v>
      </c>
      <c r="E200" t="s">
        <v>2209</v>
      </c>
      <c r="F200" t="s">
        <v>2210</v>
      </c>
      <c r="H200" t="s">
        <v>2200</v>
      </c>
      <c r="I200" t="s">
        <v>118</v>
      </c>
      <c r="J200">
        <v>33870</v>
      </c>
      <c r="K200" t="s">
        <v>2211</v>
      </c>
      <c r="L200" t="s">
        <v>2212</v>
      </c>
      <c r="M200" t="s">
        <v>2213</v>
      </c>
      <c r="N200" t="s">
        <v>2214</v>
      </c>
      <c r="O200" t="s">
        <v>191</v>
      </c>
      <c r="P200" t="s">
        <v>2215</v>
      </c>
      <c r="Q200" s="1">
        <v>35394</v>
      </c>
      <c r="R200" t="s">
        <v>2216</v>
      </c>
      <c r="S200" t="s">
        <v>168</v>
      </c>
      <c r="T200" t="s">
        <v>266</v>
      </c>
      <c r="U200" t="s">
        <v>128</v>
      </c>
      <c r="V200" s="1">
        <v>43378</v>
      </c>
    </row>
    <row r="201" spans="1:22">
      <c r="A201" t="s">
        <v>2217</v>
      </c>
      <c r="B201" s="3">
        <v>989</v>
      </c>
      <c r="C201" t="s">
        <v>142</v>
      </c>
      <c r="D201" t="s">
        <v>2218</v>
      </c>
      <c r="E201" t="s">
        <v>2219</v>
      </c>
      <c r="F201" t="s">
        <v>2220</v>
      </c>
      <c r="G201" t="s">
        <v>2221</v>
      </c>
      <c r="H201" t="s">
        <v>2222</v>
      </c>
      <c r="I201" t="s">
        <v>118</v>
      </c>
      <c r="J201">
        <v>33143</v>
      </c>
      <c r="K201" t="s">
        <v>2223</v>
      </c>
      <c r="L201" t="s">
        <v>2224</v>
      </c>
      <c r="M201" t="s">
        <v>2225</v>
      </c>
      <c r="N201" t="s">
        <v>2226</v>
      </c>
      <c r="O201" t="s">
        <v>1368</v>
      </c>
      <c r="P201" t="s">
        <v>2227</v>
      </c>
      <c r="Q201" s="1">
        <v>36069</v>
      </c>
      <c r="R201" t="s">
        <v>2228</v>
      </c>
      <c r="S201" t="s">
        <v>126</v>
      </c>
      <c r="T201" t="s">
        <v>127</v>
      </c>
      <c r="U201" t="s">
        <v>128</v>
      </c>
      <c r="V201" s="1">
        <v>43396</v>
      </c>
    </row>
    <row r="202" spans="1:22">
      <c r="A202" t="s">
        <v>2229</v>
      </c>
      <c r="B202" s="3">
        <v>1259</v>
      </c>
      <c r="C202" t="s">
        <v>142</v>
      </c>
      <c r="D202" t="s">
        <v>2230</v>
      </c>
      <c r="E202" t="s">
        <v>2231</v>
      </c>
      <c r="F202" t="s">
        <v>2232</v>
      </c>
      <c r="H202" t="s">
        <v>1810</v>
      </c>
      <c r="I202" t="s">
        <v>118</v>
      </c>
      <c r="J202">
        <v>33136</v>
      </c>
      <c r="K202" t="s">
        <v>2233</v>
      </c>
      <c r="L202" t="s">
        <v>1812</v>
      </c>
      <c r="M202" t="s">
        <v>2234</v>
      </c>
      <c r="N202" t="s">
        <v>2235</v>
      </c>
      <c r="O202" t="s">
        <v>1368</v>
      </c>
      <c r="P202" t="s">
        <v>1815</v>
      </c>
      <c r="Q202" s="1">
        <v>30306</v>
      </c>
      <c r="R202" t="s">
        <v>2236</v>
      </c>
      <c r="S202" t="s">
        <v>126</v>
      </c>
      <c r="T202" t="s">
        <v>127</v>
      </c>
      <c r="U202" t="s">
        <v>128</v>
      </c>
      <c r="V202" s="1">
        <v>43384</v>
      </c>
    </row>
    <row r="203" spans="1:22">
      <c r="A203" t="s">
        <v>2237</v>
      </c>
      <c r="B203" s="3">
        <v>3077</v>
      </c>
      <c r="C203" t="s">
        <v>142</v>
      </c>
      <c r="D203" t="s">
        <v>1074</v>
      </c>
      <c r="E203" t="s">
        <v>2238</v>
      </c>
      <c r="F203" t="s">
        <v>2239</v>
      </c>
      <c r="H203" t="s">
        <v>2240</v>
      </c>
      <c r="I203" t="s">
        <v>118</v>
      </c>
      <c r="J203">
        <v>32725</v>
      </c>
      <c r="K203" t="s">
        <v>2241</v>
      </c>
      <c r="L203" t="s">
        <v>2242</v>
      </c>
      <c r="M203" t="s">
        <v>2243</v>
      </c>
      <c r="N203" t="s">
        <v>2244</v>
      </c>
      <c r="O203" t="s">
        <v>537</v>
      </c>
      <c r="P203" t="s">
        <v>2245</v>
      </c>
      <c r="Q203" s="1">
        <v>42632</v>
      </c>
      <c r="R203" t="s">
        <v>2246</v>
      </c>
      <c r="S203" t="s">
        <v>126</v>
      </c>
      <c r="T203" t="s">
        <v>127</v>
      </c>
      <c r="U203" t="s">
        <v>128</v>
      </c>
      <c r="V203" s="1">
        <v>43081</v>
      </c>
    </row>
    <row r="204" spans="1:22">
      <c r="A204" t="s">
        <v>2247</v>
      </c>
      <c r="B204" s="3">
        <v>1483</v>
      </c>
      <c r="C204" t="s">
        <v>142</v>
      </c>
      <c r="D204" t="s">
        <v>528</v>
      </c>
      <c r="E204" t="s">
        <v>529</v>
      </c>
      <c r="F204" t="s">
        <v>2248</v>
      </c>
      <c r="H204" t="s">
        <v>531</v>
      </c>
      <c r="I204" t="s">
        <v>118</v>
      </c>
      <c r="J204">
        <v>32720</v>
      </c>
      <c r="K204" t="s">
        <v>2249</v>
      </c>
      <c r="L204" t="s">
        <v>2250</v>
      </c>
      <c r="M204" t="s">
        <v>535</v>
      </c>
      <c r="N204" t="s">
        <v>2251</v>
      </c>
      <c r="O204" t="s">
        <v>537</v>
      </c>
      <c r="P204" t="s">
        <v>2252</v>
      </c>
      <c r="Q204" s="1">
        <v>38239</v>
      </c>
      <c r="R204" t="s">
        <v>2253</v>
      </c>
      <c r="S204" t="s">
        <v>168</v>
      </c>
      <c r="T204" t="s">
        <v>127</v>
      </c>
      <c r="U204" t="s">
        <v>128</v>
      </c>
      <c r="V204" s="1">
        <v>43433</v>
      </c>
    </row>
    <row r="205" spans="1:22">
      <c r="A205" t="s">
        <v>2254</v>
      </c>
      <c r="B205" s="3">
        <v>1726</v>
      </c>
      <c r="C205" t="s">
        <v>130</v>
      </c>
      <c r="D205" t="s">
        <v>2255</v>
      </c>
      <c r="E205" t="s">
        <v>2256</v>
      </c>
      <c r="F205" t="s">
        <v>2257</v>
      </c>
      <c r="H205" t="s">
        <v>1043</v>
      </c>
      <c r="I205" t="s">
        <v>118</v>
      </c>
      <c r="J205">
        <v>32401</v>
      </c>
      <c r="K205" t="s">
        <v>2258</v>
      </c>
      <c r="L205" t="s">
        <v>2259</v>
      </c>
      <c r="M205" t="s">
        <v>2260</v>
      </c>
      <c r="N205" t="s">
        <v>2261</v>
      </c>
      <c r="O205" t="s">
        <v>323</v>
      </c>
      <c r="P205" t="s">
        <v>2262</v>
      </c>
      <c r="Q205" s="1">
        <v>39171</v>
      </c>
      <c r="R205" t="s">
        <v>2263</v>
      </c>
      <c r="S205" t="s">
        <v>126</v>
      </c>
      <c r="T205" t="s">
        <v>127</v>
      </c>
      <c r="U205" t="s">
        <v>128</v>
      </c>
      <c r="V205" s="1">
        <v>43447</v>
      </c>
    </row>
    <row r="206" spans="1:22">
      <c r="A206" t="s">
        <v>2264</v>
      </c>
      <c r="B206" s="3">
        <v>1829</v>
      </c>
      <c r="C206" t="s">
        <v>142</v>
      </c>
      <c r="D206" t="s">
        <v>693</v>
      </c>
      <c r="E206" t="s">
        <v>2265</v>
      </c>
      <c r="F206" t="s">
        <v>2266</v>
      </c>
      <c r="G206" t="s">
        <v>2267</v>
      </c>
      <c r="H206" t="s">
        <v>2268</v>
      </c>
      <c r="I206" t="s">
        <v>118</v>
      </c>
      <c r="J206">
        <v>32084</v>
      </c>
      <c r="K206" t="s">
        <v>2269</v>
      </c>
      <c r="L206" t="s">
        <v>2270</v>
      </c>
      <c r="M206" t="s">
        <v>2271</v>
      </c>
      <c r="N206" t="s">
        <v>2272</v>
      </c>
      <c r="O206" t="s">
        <v>2273</v>
      </c>
      <c r="P206" t="s">
        <v>2274</v>
      </c>
      <c r="Q206" s="1">
        <v>36888</v>
      </c>
      <c r="R206" t="s">
        <v>2275</v>
      </c>
      <c r="S206" t="s">
        <v>126</v>
      </c>
      <c r="T206" t="s">
        <v>127</v>
      </c>
      <c r="U206" t="s">
        <v>128</v>
      </c>
      <c r="V206" s="1">
        <v>43669</v>
      </c>
    </row>
    <row r="207" spans="1:22">
      <c r="A207" t="s">
        <v>2276</v>
      </c>
      <c r="B207" s="3">
        <v>1312</v>
      </c>
      <c r="C207" t="s">
        <v>142</v>
      </c>
      <c r="D207" t="s">
        <v>2277</v>
      </c>
      <c r="E207" t="s">
        <v>2278</v>
      </c>
      <c r="F207" t="s">
        <v>2279</v>
      </c>
      <c r="H207" t="s">
        <v>2268</v>
      </c>
      <c r="I207" t="s">
        <v>118</v>
      </c>
      <c r="J207">
        <v>32084</v>
      </c>
      <c r="K207" t="s">
        <v>2280</v>
      </c>
      <c r="L207" t="s">
        <v>2281</v>
      </c>
      <c r="M207" t="s">
        <v>2282</v>
      </c>
      <c r="N207" t="s">
        <v>2283</v>
      </c>
      <c r="O207" t="s">
        <v>2273</v>
      </c>
      <c r="P207" t="s">
        <v>2284</v>
      </c>
      <c r="Q207" s="1">
        <v>37537</v>
      </c>
      <c r="R207" t="s">
        <v>2285</v>
      </c>
      <c r="S207" t="s">
        <v>126</v>
      </c>
      <c r="T207" t="s">
        <v>127</v>
      </c>
      <c r="U207" t="s">
        <v>128</v>
      </c>
      <c r="V207" s="1">
        <v>43095</v>
      </c>
    </row>
    <row r="208" spans="1:22">
      <c r="A208" t="s">
        <v>2286</v>
      </c>
      <c r="B208" s="3">
        <v>1027</v>
      </c>
      <c r="C208" t="s">
        <v>142</v>
      </c>
      <c r="D208" t="s">
        <v>2287</v>
      </c>
      <c r="E208" t="s">
        <v>2288</v>
      </c>
      <c r="F208" t="s">
        <v>2289</v>
      </c>
      <c r="G208" t="s">
        <v>2290</v>
      </c>
      <c r="H208" t="s">
        <v>2291</v>
      </c>
      <c r="I208" t="s">
        <v>118</v>
      </c>
      <c r="J208">
        <v>33731</v>
      </c>
      <c r="K208" t="s">
        <v>2292</v>
      </c>
      <c r="L208" t="s">
        <v>2293</v>
      </c>
      <c r="M208" t="s">
        <v>2294</v>
      </c>
      <c r="N208" t="s">
        <v>2295</v>
      </c>
      <c r="O208" t="s">
        <v>937</v>
      </c>
      <c r="P208" t="s">
        <v>2289</v>
      </c>
      <c r="Q208" s="1">
        <v>29937</v>
      </c>
      <c r="R208" t="s">
        <v>2296</v>
      </c>
      <c r="S208" t="s">
        <v>126</v>
      </c>
      <c r="T208" t="s">
        <v>127</v>
      </c>
      <c r="U208" t="s">
        <v>128</v>
      </c>
      <c r="V208" s="1">
        <v>43437</v>
      </c>
    </row>
    <row r="209" spans="1:22">
      <c r="A209" t="s">
        <v>2297</v>
      </c>
      <c r="B209" s="3">
        <v>1029</v>
      </c>
      <c r="C209" t="s">
        <v>142</v>
      </c>
      <c r="D209" t="s">
        <v>2298</v>
      </c>
      <c r="E209" t="s">
        <v>2299</v>
      </c>
      <c r="F209" t="s">
        <v>2104</v>
      </c>
      <c r="H209" t="s">
        <v>2300</v>
      </c>
      <c r="I209" t="s">
        <v>160</v>
      </c>
      <c r="J209">
        <v>32091</v>
      </c>
      <c r="K209" t="s">
        <v>2301</v>
      </c>
      <c r="L209" t="s">
        <v>2302</v>
      </c>
      <c r="M209" t="s">
        <v>2303</v>
      </c>
      <c r="N209" t="s">
        <v>2304</v>
      </c>
      <c r="O209" t="s">
        <v>2305</v>
      </c>
      <c r="P209" t="s">
        <v>2306</v>
      </c>
      <c r="Q209" s="1">
        <v>33498</v>
      </c>
      <c r="R209" t="s">
        <v>2307</v>
      </c>
      <c r="S209" t="s">
        <v>154</v>
      </c>
      <c r="T209" t="s">
        <v>127</v>
      </c>
      <c r="U209" t="s">
        <v>128</v>
      </c>
      <c r="V209" s="1">
        <v>43378</v>
      </c>
    </row>
    <row r="210" spans="1:22">
      <c r="A210" t="s">
        <v>2308</v>
      </c>
      <c r="B210" s="3">
        <v>1599</v>
      </c>
      <c r="C210" t="s">
        <v>142</v>
      </c>
      <c r="D210" t="s">
        <v>2309</v>
      </c>
      <c r="E210" t="s">
        <v>2310</v>
      </c>
      <c r="F210" t="s">
        <v>2311</v>
      </c>
      <c r="G210" t="s">
        <v>2312</v>
      </c>
      <c r="H210" t="s">
        <v>2313</v>
      </c>
      <c r="I210" t="s">
        <v>118</v>
      </c>
      <c r="J210">
        <v>32164</v>
      </c>
      <c r="K210" t="s">
        <v>2314</v>
      </c>
      <c r="L210" t="s">
        <v>2315</v>
      </c>
      <c r="M210" t="s">
        <v>2316</v>
      </c>
      <c r="N210" t="s">
        <v>2317</v>
      </c>
      <c r="O210" t="s">
        <v>311</v>
      </c>
      <c r="P210" t="s">
        <v>2318</v>
      </c>
      <c r="Q210" s="1">
        <v>38097</v>
      </c>
      <c r="R210" t="s">
        <v>2319</v>
      </c>
      <c r="S210" t="s">
        <v>126</v>
      </c>
      <c r="T210" t="s">
        <v>127</v>
      </c>
      <c r="U210" t="s">
        <v>128</v>
      </c>
      <c r="V210" s="1">
        <v>43392</v>
      </c>
    </row>
    <row r="211" spans="1:22">
      <c r="A211" t="s">
        <v>2320</v>
      </c>
      <c r="B211" s="3">
        <v>1074</v>
      </c>
      <c r="C211" t="s">
        <v>142</v>
      </c>
      <c r="D211" t="s">
        <v>1295</v>
      </c>
      <c r="E211" t="s">
        <v>2321</v>
      </c>
      <c r="F211" t="s">
        <v>2322</v>
      </c>
      <c r="G211" t="s">
        <v>2323</v>
      </c>
      <c r="H211" t="s">
        <v>1841</v>
      </c>
      <c r="I211" t="s">
        <v>118</v>
      </c>
      <c r="J211">
        <v>32778</v>
      </c>
      <c r="K211" t="s">
        <v>2324</v>
      </c>
      <c r="L211" t="s">
        <v>2325</v>
      </c>
      <c r="M211" t="s">
        <v>2326</v>
      </c>
      <c r="N211" t="s">
        <v>2327</v>
      </c>
      <c r="O211" t="s">
        <v>384</v>
      </c>
      <c r="P211" t="s">
        <v>2328</v>
      </c>
      <c r="Q211" s="1">
        <v>34857</v>
      </c>
      <c r="R211" t="s">
        <v>2329</v>
      </c>
      <c r="S211" t="s">
        <v>126</v>
      </c>
      <c r="T211" t="s">
        <v>127</v>
      </c>
      <c r="U211" t="s">
        <v>128</v>
      </c>
      <c r="V211" s="1">
        <v>43417</v>
      </c>
    </row>
    <row r="212" spans="1:22">
      <c r="A212" t="s">
        <v>2330</v>
      </c>
      <c r="B212" s="3">
        <v>1084</v>
      </c>
      <c r="C212" t="s">
        <v>142</v>
      </c>
      <c r="D212" t="s">
        <v>1074</v>
      </c>
      <c r="E212" t="s">
        <v>2331</v>
      </c>
      <c r="F212" t="s">
        <v>2332</v>
      </c>
      <c r="G212" t="s">
        <v>2333</v>
      </c>
      <c r="H212" t="s">
        <v>2334</v>
      </c>
      <c r="I212" t="s">
        <v>160</v>
      </c>
      <c r="J212">
        <v>32796</v>
      </c>
      <c r="K212" t="s">
        <v>2335</v>
      </c>
      <c r="L212" t="s">
        <v>2336</v>
      </c>
      <c r="M212" t="s">
        <v>2337</v>
      </c>
      <c r="N212" t="s">
        <v>2338</v>
      </c>
      <c r="O212" t="s">
        <v>204</v>
      </c>
      <c r="P212" t="s">
        <v>2332</v>
      </c>
      <c r="Q212" s="1">
        <v>34205</v>
      </c>
      <c r="R212" t="s">
        <v>2339</v>
      </c>
      <c r="S212" t="s">
        <v>181</v>
      </c>
      <c r="T212" t="s">
        <v>127</v>
      </c>
      <c r="U212" t="s">
        <v>128</v>
      </c>
      <c r="V212" s="1">
        <v>43377</v>
      </c>
    </row>
    <row r="213" spans="1:22">
      <c r="A213" t="s">
        <v>2340</v>
      </c>
      <c r="B213" s="3">
        <v>1313</v>
      </c>
      <c r="C213" t="s">
        <v>142</v>
      </c>
      <c r="D213" t="s">
        <v>2341</v>
      </c>
      <c r="E213" t="s">
        <v>2342</v>
      </c>
      <c r="F213" t="s">
        <v>2343</v>
      </c>
      <c r="H213" t="s">
        <v>2344</v>
      </c>
      <c r="I213" t="s">
        <v>118</v>
      </c>
      <c r="J213">
        <v>32794</v>
      </c>
      <c r="K213" t="s">
        <v>2345</v>
      </c>
      <c r="L213" t="s">
        <v>2346</v>
      </c>
      <c r="M213" t="s">
        <v>2347</v>
      </c>
      <c r="N213" t="s">
        <v>2348</v>
      </c>
      <c r="O213" t="s">
        <v>165</v>
      </c>
      <c r="P213" t="s">
        <v>2349</v>
      </c>
      <c r="Q213" s="1">
        <v>35780</v>
      </c>
      <c r="R213" t="s">
        <v>2350</v>
      </c>
      <c r="S213" t="s">
        <v>126</v>
      </c>
      <c r="T213" t="s">
        <v>127</v>
      </c>
      <c r="U213" t="s">
        <v>128</v>
      </c>
      <c r="V213" s="1">
        <v>43465</v>
      </c>
    </row>
    <row r="214" spans="1:22">
      <c r="A214" t="s">
        <v>2351</v>
      </c>
      <c r="B214" s="3">
        <v>1236</v>
      </c>
      <c r="C214" t="s">
        <v>142</v>
      </c>
      <c r="D214" t="s">
        <v>2352</v>
      </c>
      <c r="E214" t="s">
        <v>2353</v>
      </c>
      <c r="F214" t="s">
        <v>2354</v>
      </c>
      <c r="H214" t="s">
        <v>2355</v>
      </c>
      <c r="I214" t="s">
        <v>118</v>
      </c>
      <c r="J214">
        <v>33458</v>
      </c>
      <c r="K214" t="s">
        <v>2356</v>
      </c>
      <c r="L214" t="s">
        <v>2357</v>
      </c>
      <c r="M214" t="s">
        <v>2358</v>
      </c>
      <c r="N214" t="s">
        <v>2359</v>
      </c>
      <c r="O214" t="s">
        <v>252</v>
      </c>
      <c r="P214" t="s">
        <v>2360</v>
      </c>
      <c r="Q214" s="1">
        <v>37201</v>
      </c>
      <c r="R214" t="s">
        <v>2361</v>
      </c>
      <c r="S214" t="s">
        <v>126</v>
      </c>
      <c r="T214" t="s">
        <v>127</v>
      </c>
      <c r="U214" t="s">
        <v>128</v>
      </c>
      <c r="V214" s="1">
        <v>43454</v>
      </c>
    </row>
    <row r="215" spans="1:22">
      <c r="A215" t="s">
        <v>2362</v>
      </c>
      <c r="B215" s="3">
        <v>3123</v>
      </c>
      <c r="C215" t="s">
        <v>130</v>
      </c>
      <c r="D215" t="s">
        <v>2363</v>
      </c>
      <c r="E215" t="s">
        <v>2364</v>
      </c>
      <c r="F215" t="s">
        <v>2365</v>
      </c>
      <c r="H215" t="s">
        <v>2366</v>
      </c>
      <c r="I215" t="s">
        <v>118</v>
      </c>
      <c r="J215">
        <v>33852</v>
      </c>
      <c r="K215" t="s">
        <v>2367</v>
      </c>
      <c r="L215" t="s">
        <v>2357</v>
      </c>
      <c r="M215" t="s">
        <v>2368</v>
      </c>
      <c r="N215" t="s">
        <v>239</v>
      </c>
      <c r="O215" t="s">
        <v>191</v>
      </c>
      <c r="P215" t="s">
        <v>2369</v>
      </c>
      <c r="Q215" s="1">
        <v>43080</v>
      </c>
      <c r="R215" t="s">
        <v>2370</v>
      </c>
      <c r="S215" t="s">
        <v>126</v>
      </c>
      <c r="T215" t="s">
        <v>127</v>
      </c>
      <c r="U215" t="s">
        <v>128</v>
      </c>
      <c r="V215" s="1">
        <v>43431</v>
      </c>
    </row>
    <row r="216" spans="1:22">
      <c r="A216" t="s">
        <v>2371</v>
      </c>
      <c r="B216" s="3">
        <v>1308</v>
      </c>
      <c r="C216" t="s">
        <v>822</v>
      </c>
      <c r="D216" t="s">
        <v>2372</v>
      </c>
      <c r="E216" t="s">
        <v>2373</v>
      </c>
      <c r="F216" t="s">
        <v>2374</v>
      </c>
      <c r="H216" t="s">
        <v>2375</v>
      </c>
      <c r="I216" t="s">
        <v>118</v>
      </c>
      <c r="J216" t="s">
        <v>2376</v>
      </c>
      <c r="K216" t="s">
        <v>2377</v>
      </c>
      <c r="L216" t="s">
        <v>2378</v>
      </c>
      <c r="M216" t="s">
        <v>2379</v>
      </c>
      <c r="N216" t="s">
        <v>239</v>
      </c>
      <c r="O216" t="s">
        <v>311</v>
      </c>
      <c r="P216" t="s">
        <v>2380</v>
      </c>
      <c r="Q216" s="1">
        <v>36858</v>
      </c>
      <c r="R216" t="s">
        <v>2381</v>
      </c>
      <c r="S216" t="s">
        <v>168</v>
      </c>
      <c r="T216" t="s">
        <v>266</v>
      </c>
      <c r="U216" t="s">
        <v>128</v>
      </c>
      <c r="V216" s="1">
        <v>43391</v>
      </c>
    </row>
    <row r="217" spans="1:22">
      <c r="A217" t="s">
        <v>2382</v>
      </c>
      <c r="B217" s="3">
        <v>1102</v>
      </c>
      <c r="C217" t="s">
        <v>130</v>
      </c>
      <c r="D217" t="s">
        <v>974</v>
      </c>
      <c r="E217" t="s">
        <v>975</v>
      </c>
      <c r="F217" t="s">
        <v>976</v>
      </c>
      <c r="H217" t="s">
        <v>977</v>
      </c>
      <c r="I217" t="s">
        <v>160</v>
      </c>
      <c r="J217">
        <v>32922</v>
      </c>
      <c r="K217" t="s">
        <v>978</v>
      </c>
      <c r="L217" t="s">
        <v>979</v>
      </c>
      <c r="M217" t="s">
        <v>980</v>
      </c>
      <c r="N217" t="s">
        <v>981</v>
      </c>
      <c r="O217" t="s">
        <v>204</v>
      </c>
      <c r="P217" t="s">
        <v>982</v>
      </c>
      <c r="Q217" s="1">
        <v>35661</v>
      </c>
      <c r="R217" t="s">
        <v>2383</v>
      </c>
      <c r="S217" t="s">
        <v>168</v>
      </c>
      <c r="T217" t="s">
        <v>127</v>
      </c>
      <c r="U217" t="s">
        <v>128</v>
      </c>
      <c r="V217" s="1">
        <v>43405</v>
      </c>
    </row>
    <row r="218" spans="1:22">
      <c r="A218" t="s">
        <v>2384</v>
      </c>
      <c r="B218" s="3">
        <v>1263</v>
      </c>
      <c r="C218" t="s">
        <v>130</v>
      </c>
      <c r="D218" t="s">
        <v>2385</v>
      </c>
      <c r="E218" t="s">
        <v>2386</v>
      </c>
      <c r="F218" t="s">
        <v>2387</v>
      </c>
      <c r="G218" t="s">
        <v>2388</v>
      </c>
      <c r="H218" t="s">
        <v>2389</v>
      </c>
      <c r="I218" t="s">
        <v>118</v>
      </c>
      <c r="J218">
        <v>32746</v>
      </c>
      <c r="K218" t="s">
        <v>2390</v>
      </c>
      <c r="L218" t="s">
        <v>979</v>
      </c>
      <c r="M218" t="s">
        <v>2391</v>
      </c>
      <c r="N218" t="s">
        <v>2392</v>
      </c>
      <c r="O218" t="s">
        <v>138</v>
      </c>
      <c r="P218" t="s">
        <v>2393</v>
      </c>
      <c r="Q218" s="1">
        <v>35605</v>
      </c>
      <c r="R218" t="s">
        <v>2394</v>
      </c>
      <c r="S218" t="s">
        <v>126</v>
      </c>
      <c r="T218" t="s">
        <v>127</v>
      </c>
      <c r="U218" t="s">
        <v>128</v>
      </c>
      <c r="V218" s="1">
        <v>43397</v>
      </c>
    </row>
    <row r="219" spans="1:22">
      <c r="A219" t="s">
        <v>2395</v>
      </c>
      <c r="B219" s="3">
        <v>1792</v>
      </c>
      <c r="C219" t="s">
        <v>142</v>
      </c>
      <c r="D219" t="s">
        <v>1440</v>
      </c>
      <c r="E219" t="s">
        <v>375</v>
      </c>
      <c r="F219" t="s">
        <v>376</v>
      </c>
      <c r="G219" t="s">
        <v>377</v>
      </c>
      <c r="H219" t="s">
        <v>378</v>
      </c>
      <c r="I219" t="s">
        <v>118</v>
      </c>
      <c r="J219" t="s">
        <v>379</v>
      </c>
      <c r="K219" t="s">
        <v>380</v>
      </c>
      <c r="L219" t="s">
        <v>381</v>
      </c>
      <c r="M219" t="s">
        <v>2396</v>
      </c>
      <c r="N219" t="s">
        <v>2397</v>
      </c>
      <c r="O219" t="s">
        <v>384</v>
      </c>
      <c r="P219" t="s">
        <v>385</v>
      </c>
      <c r="Q219" s="1">
        <v>38880</v>
      </c>
      <c r="R219" t="s">
        <v>2398</v>
      </c>
      <c r="S219" t="s">
        <v>126</v>
      </c>
      <c r="T219" t="s">
        <v>127</v>
      </c>
      <c r="U219" t="s">
        <v>128</v>
      </c>
      <c r="V219" s="1">
        <v>43396</v>
      </c>
    </row>
    <row r="220" spans="1:22">
      <c r="A220" t="s">
        <v>2399</v>
      </c>
      <c r="B220" s="3">
        <v>1224</v>
      </c>
      <c r="C220" t="s">
        <v>130</v>
      </c>
      <c r="D220" t="s">
        <v>2400</v>
      </c>
      <c r="E220" t="s">
        <v>2401</v>
      </c>
      <c r="F220" t="s">
        <v>2402</v>
      </c>
      <c r="H220" t="s">
        <v>2403</v>
      </c>
      <c r="I220" t="s">
        <v>118</v>
      </c>
      <c r="J220" t="s">
        <v>2404</v>
      </c>
      <c r="K220" t="s">
        <v>2405</v>
      </c>
      <c r="L220" t="s">
        <v>2406</v>
      </c>
      <c r="M220" t="s">
        <v>2407</v>
      </c>
      <c r="N220" t="s">
        <v>2408</v>
      </c>
      <c r="O220" t="s">
        <v>452</v>
      </c>
      <c r="P220" t="s">
        <v>2409</v>
      </c>
      <c r="Q220" s="1">
        <v>35604</v>
      </c>
      <c r="R220" t="s">
        <v>2410</v>
      </c>
      <c r="S220" t="s">
        <v>126</v>
      </c>
      <c r="T220" t="s">
        <v>127</v>
      </c>
      <c r="U220" t="s">
        <v>128</v>
      </c>
      <c r="V220" s="1">
        <v>43382</v>
      </c>
    </row>
    <row r="221" spans="1:22">
      <c r="A221" t="s">
        <v>2411</v>
      </c>
      <c r="B221" s="3">
        <v>1159</v>
      </c>
      <c r="C221" t="s">
        <v>142</v>
      </c>
      <c r="D221" t="s">
        <v>1917</v>
      </c>
      <c r="E221" t="s">
        <v>1918</v>
      </c>
      <c r="F221" t="s">
        <v>1919</v>
      </c>
      <c r="H221" t="s">
        <v>1920</v>
      </c>
      <c r="I221" t="s">
        <v>118</v>
      </c>
      <c r="J221">
        <v>33402</v>
      </c>
      <c r="K221" t="s">
        <v>1921</v>
      </c>
      <c r="L221" t="s">
        <v>1922</v>
      </c>
      <c r="M221" t="s">
        <v>1923</v>
      </c>
      <c r="N221" t="s">
        <v>2412</v>
      </c>
      <c r="O221" t="s">
        <v>252</v>
      </c>
      <c r="P221" t="s">
        <v>1924</v>
      </c>
      <c r="Q221" s="1">
        <v>30935</v>
      </c>
      <c r="R221" t="s">
        <v>2413</v>
      </c>
      <c r="S221" t="s">
        <v>126</v>
      </c>
      <c r="T221" t="s">
        <v>127</v>
      </c>
      <c r="U221" t="s">
        <v>128</v>
      </c>
      <c r="V221" s="1">
        <v>43390</v>
      </c>
    </row>
    <row r="222" spans="1:22">
      <c r="A222" t="s">
        <v>2414</v>
      </c>
      <c r="B222" s="3">
        <v>1821</v>
      </c>
      <c r="C222" t="s">
        <v>142</v>
      </c>
      <c r="D222" t="s">
        <v>1927</v>
      </c>
      <c r="E222" t="s">
        <v>1928</v>
      </c>
      <c r="F222" t="s">
        <v>1854</v>
      </c>
      <c r="G222" t="s">
        <v>1855</v>
      </c>
      <c r="H222" t="s">
        <v>1810</v>
      </c>
      <c r="I222" t="s">
        <v>118</v>
      </c>
      <c r="J222">
        <v>33128</v>
      </c>
      <c r="K222" t="s">
        <v>1857</v>
      </c>
      <c r="L222" t="s">
        <v>1858</v>
      </c>
      <c r="M222" t="s">
        <v>1859</v>
      </c>
      <c r="N222" t="s">
        <v>2415</v>
      </c>
      <c r="O222" t="s">
        <v>1368</v>
      </c>
      <c r="P222" t="s">
        <v>1861</v>
      </c>
      <c r="Q222" s="1">
        <v>38422</v>
      </c>
      <c r="R222" t="s">
        <v>2416</v>
      </c>
      <c r="S222" t="s">
        <v>126</v>
      </c>
      <c r="T222" t="s">
        <v>266</v>
      </c>
      <c r="U222" t="s">
        <v>128</v>
      </c>
      <c r="V222" s="1">
        <v>43410</v>
      </c>
    </row>
    <row r="223" spans="1:22">
      <c r="A223" t="s">
        <v>2417</v>
      </c>
      <c r="B223" s="3">
        <v>1168</v>
      </c>
      <c r="C223" t="s">
        <v>142</v>
      </c>
      <c r="D223" t="s">
        <v>2418</v>
      </c>
      <c r="E223" t="s">
        <v>2419</v>
      </c>
      <c r="F223" t="s">
        <v>2420</v>
      </c>
      <c r="H223" t="s">
        <v>1920</v>
      </c>
      <c r="I223" t="s">
        <v>118</v>
      </c>
      <c r="J223">
        <v>33409</v>
      </c>
      <c r="K223" t="s">
        <v>2421</v>
      </c>
      <c r="L223" t="s">
        <v>2422</v>
      </c>
      <c r="M223" t="s">
        <v>2423</v>
      </c>
      <c r="N223" t="s">
        <v>2424</v>
      </c>
      <c r="O223" t="s">
        <v>252</v>
      </c>
      <c r="P223" t="s">
        <v>2425</v>
      </c>
      <c r="Q223" s="1">
        <v>32637</v>
      </c>
      <c r="R223" t="s">
        <v>2426</v>
      </c>
      <c r="S223" t="s">
        <v>154</v>
      </c>
      <c r="T223" t="s">
        <v>127</v>
      </c>
      <c r="U223" t="s">
        <v>128</v>
      </c>
      <c r="V223" s="1">
        <v>43419</v>
      </c>
    </row>
    <row r="224" spans="1:22">
      <c r="A224" t="s">
        <v>9</v>
      </c>
      <c r="B224" s="3">
        <v>1173</v>
      </c>
      <c r="C224" t="s">
        <v>142</v>
      </c>
      <c r="D224" t="s">
        <v>2427</v>
      </c>
      <c r="E224" t="s">
        <v>2428</v>
      </c>
      <c r="F224" t="s">
        <v>2429</v>
      </c>
      <c r="H224" t="s">
        <v>2430</v>
      </c>
      <c r="I224" t="s">
        <v>118</v>
      </c>
      <c r="J224">
        <v>34785</v>
      </c>
      <c r="K224" t="s">
        <v>2431</v>
      </c>
      <c r="L224" t="s">
        <v>2432</v>
      </c>
      <c r="M224" t="s">
        <v>2433</v>
      </c>
      <c r="N224" t="s">
        <v>2434</v>
      </c>
      <c r="O224" t="s">
        <v>994</v>
      </c>
      <c r="P224" t="s">
        <v>2435</v>
      </c>
      <c r="Q224" s="1">
        <v>32580</v>
      </c>
      <c r="R224" t="s">
        <v>2436</v>
      </c>
      <c r="S224" t="s">
        <v>126</v>
      </c>
      <c r="T224" t="s">
        <v>127</v>
      </c>
      <c r="U224" t="s">
        <v>128</v>
      </c>
      <c r="V224" s="1">
        <v>43031</v>
      </c>
    </row>
    <row r="225" spans="1:22">
      <c r="A225" t="s">
        <v>2437</v>
      </c>
      <c r="B225" s="3">
        <v>1706</v>
      </c>
      <c r="C225" t="s">
        <v>142</v>
      </c>
      <c r="D225" t="s">
        <v>1074</v>
      </c>
      <c r="E225" t="s">
        <v>2438</v>
      </c>
      <c r="F225" t="s">
        <v>516</v>
      </c>
      <c r="G225" t="s">
        <v>2439</v>
      </c>
      <c r="H225" t="s">
        <v>2440</v>
      </c>
      <c r="I225" t="s">
        <v>160</v>
      </c>
      <c r="J225" t="s">
        <v>2441</v>
      </c>
      <c r="K225" t="s">
        <v>2442</v>
      </c>
      <c r="L225" t="s">
        <v>2443</v>
      </c>
      <c r="M225" t="s">
        <v>2444</v>
      </c>
      <c r="N225" t="s">
        <v>2445</v>
      </c>
      <c r="O225" t="s">
        <v>487</v>
      </c>
      <c r="P225" t="s">
        <v>2446</v>
      </c>
      <c r="Q225" s="1">
        <v>36235</v>
      </c>
      <c r="R225" t="s">
        <v>2447</v>
      </c>
      <c r="S225" t="s">
        <v>154</v>
      </c>
      <c r="T225" t="s">
        <v>127</v>
      </c>
      <c r="U225" t="s">
        <v>128</v>
      </c>
      <c r="V225" s="1">
        <v>43385</v>
      </c>
    </row>
    <row r="226" spans="1:22">
      <c r="A226" t="s">
        <v>2448</v>
      </c>
      <c r="B226" s="3">
        <v>1178</v>
      </c>
      <c r="C226" t="s">
        <v>130</v>
      </c>
      <c r="D226" t="s">
        <v>2449</v>
      </c>
      <c r="E226" t="s">
        <v>2450</v>
      </c>
      <c r="F226" t="s">
        <v>2451</v>
      </c>
      <c r="H226" t="s">
        <v>2452</v>
      </c>
      <c r="I226" t="s">
        <v>160</v>
      </c>
      <c r="J226">
        <v>34787</v>
      </c>
      <c r="K226" t="s">
        <v>2453</v>
      </c>
      <c r="L226" t="s">
        <v>2454</v>
      </c>
      <c r="M226" t="s">
        <v>2455</v>
      </c>
      <c r="N226" t="s">
        <v>2456</v>
      </c>
      <c r="O226" t="s">
        <v>165</v>
      </c>
      <c r="P226" t="s">
        <v>2457</v>
      </c>
      <c r="Q226" s="1">
        <v>33778</v>
      </c>
      <c r="R226" t="s">
        <v>2458</v>
      </c>
      <c r="S226" t="s">
        <v>181</v>
      </c>
      <c r="T226" t="s">
        <v>127</v>
      </c>
      <c r="U226" t="s">
        <v>128</v>
      </c>
      <c r="V226" s="1">
        <v>43381</v>
      </c>
    </row>
    <row r="227" spans="1:22">
      <c r="A227" t="s">
        <v>2459</v>
      </c>
      <c r="B227" s="3">
        <v>1180</v>
      </c>
      <c r="C227" t="s">
        <v>142</v>
      </c>
      <c r="D227" t="s">
        <v>2460</v>
      </c>
      <c r="E227" t="s">
        <v>2461</v>
      </c>
      <c r="F227" t="s">
        <v>2462</v>
      </c>
      <c r="H227" t="s">
        <v>2463</v>
      </c>
      <c r="I227" t="s">
        <v>118</v>
      </c>
      <c r="J227">
        <v>32789</v>
      </c>
      <c r="K227" t="s">
        <v>2464</v>
      </c>
      <c r="L227" t="s">
        <v>2465</v>
      </c>
      <c r="M227" t="s">
        <v>2466</v>
      </c>
      <c r="N227" t="s">
        <v>2467</v>
      </c>
      <c r="O227" t="s">
        <v>165</v>
      </c>
      <c r="P227" t="s">
        <v>2468</v>
      </c>
      <c r="Q227" s="1">
        <v>33463</v>
      </c>
      <c r="R227" t="s">
        <v>2469</v>
      </c>
      <c r="S227" t="s">
        <v>126</v>
      </c>
      <c r="T227" t="s">
        <v>127</v>
      </c>
      <c r="U227" t="s">
        <v>128</v>
      </c>
      <c r="V227" s="1">
        <v>43405</v>
      </c>
    </row>
    <row r="228" spans="1:22">
      <c r="A228" t="s">
        <v>2470</v>
      </c>
      <c r="B228" s="3">
        <v>1189</v>
      </c>
      <c r="C228" t="s">
        <v>130</v>
      </c>
      <c r="D228" t="s">
        <v>2471</v>
      </c>
      <c r="E228" t="s">
        <v>2472</v>
      </c>
      <c r="F228" t="s">
        <v>2473</v>
      </c>
      <c r="G228" t="s">
        <v>2474</v>
      </c>
      <c r="H228" t="s">
        <v>2475</v>
      </c>
      <c r="I228" t="s">
        <v>118</v>
      </c>
      <c r="J228">
        <v>33542</v>
      </c>
      <c r="K228" t="s">
        <v>2476</v>
      </c>
      <c r="L228" t="s">
        <v>2477</v>
      </c>
      <c r="M228" t="s">
        <v>2478</v>
      </c>
      <c r="N228" t="s">
        <v>2479</v>
      </c>
      <c r="O228" t="s">
        <v>1152</v>
      </c>
      <c r="P228" t="s">
        <v>2480</v>
      </c>
      <c r="Q228" s="1">
        <v>35863</v>
      </c>
      <c r="R228" t="s">
        <v>2481</v>
      </c>
      <c r="S228" t="s">
        <v>126</v>
      </c>
      <c r="T228" t="s">
        <v>127</v>
      </c>
      <c r="U228" t="s">
        <v>128</v>
      </c>
      <c r="V228" s="1">
        <v>43446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workbookViewId="0">
      <selection activeCell="D4" sqref="D4:D10"/>
    </sheetView>
  </sheetViews>
  <sheetFormatPr defaultRowHeight="14.45"/>
  <cols>
    <col min="1" max="1" width="24.140625" customWidth="1"/>
    <col min="2" max="2" width="20.28515625" customWidth="1"/>
    <col min="4" max="4" width="22.28515625" bestFit="1" customWidth="1"/>
  </cols>
  <sheetData>
    <row r="1" spans="1:4">
      <c r="A1" s="104" t="s">
        <v>4</v>
      </c>
      <c r="B1" s="104"/>
      <c r="C1" s="104"/>
    </row>
    <row r="2" spans="1:4">
      <c r="A2" t="s">
        <v>2482</v>
      </c>
      <c r="B2" t="s">
        <v>2483</v>
      </c>
      <c r="C2" t="s">
        <v>2484</v>
      </c>
      <c r="D2" t="s">
        <v>2</v>
      </c>
    </row>
    <row r="4" spans="1:4">
      <c r="A4" t="s">
        <v>2485</v>
      </c>
      <c r="B4" t="s">
        <v>2486</v>
      </c>
      <c r="C4" t="s">
        <v>2487</v>
      </c>
      <c r="D4" t="s">
        <v>75</v>
      </c>
    </row>
    <row r="5" spans="1:4">
      <c r="A5" t="s">
        <v>2488</v>
      </c>
      <c r="B5" t="s">
        <v>2489</v>
      </c>
      <c r="C5" t="s">
        <v>2490</v>
      </c>
      <c r="D5" t="s">
        <v>2491</v>
      </c>
    </row>
    <row r="6" spans="1:4">
      <c r="A6" t="s">
        <v>2492</v>
      </c>
      <c r="B6" t="s">
        <v>2493</v>
      </c>
      <c r="D6" t="s">
        <v>77</v>
      </c>
    </row>
    <row r="7" spans="1:4">
      <c r="A7" t="s">
        <v>2494</v>
      </c>
      <c r="B7" t="s">
        <v>2495</v>
      </c>
      <c r="D7" t="s">
        <v>74</v>
      </c>
    </row>
    <row r="8" spans="1:4">
      <c r="A8" t="s">
        <v>2496</v>
      </c>
      <c r="B8" t="s">
        <v>82</v>
      </c>
      <c r="D8" t="s">
        <v>78</v>
      </c>
    </row>
    <row r="9" spans="1:4">
      <c r="A9" t="s">
        <v>2497</v>
      </c>
      <c r="B9" t="s">
        <v>2498</v>
      </c>
      <c r="D9" t="s">
        <v>72</v>
      </c>
    </row>
    <row r="10" spans="1:4">
      <c r="A10" t="s">
        <v>83</v>
      </c>
      <c r="B10" t="s">
        <v>2499</v>
      </c>
      <c r="D10" t="s">
        <v>73</v>
      </c>
    </row>
    <row r="11" spans="1:4">
      <c r="A11" t="s">
        <v>88</v>
      </c>
      <c r="B11" t="s">
        <v>2500</v>
      </c>
    </row>
    <row r="12" spans="1:4">
      <c r="A12" t="s">
        <v>2501</v>
      </c>
    </row>
    <row r="13" spans="1:4">
      <c r="A13" t="s">
        <v>2502</v>
      </c>
    </row>
    <row r="14" spans="1:4">
      <c r="A14" t="s">
        <v>2503</v>
      </c>
    </row>
    <row r="15" spans="1:4">
      <c r="A15" t="s">
        <v>2504</v>
      </c>
    </row>
    <row r="16" spans="1:4">
      <c r="A16" t="s">
        <v>2505</v>
      </c>
    </row>
  </sheetData>
  <sortState xmlns:xlrd2="http://schemas.microsoft.com/office/spreadsheetml/2017/richdata2" ref="A4:A14">
    <sortCondition ref="A4"/>
  </sortState>
  <mergeCells count="1">
    <mergeCell ref="A1:C1"/>
  </mergeCells>
  <dataValidations count="1">
    <dataValidation errorStyle="warning" allowBlank="1" showInputMessage="1" showErrorMessage="1" errorTitle="Invalid Data Entered" error="This is just a warning that the entered value is not on the approved value list." promptTitle="ACTIVITIES" prompt="Please, select from the following options:" sqref="D2 D4:D10" xr:uid="{00000000-0002-0000-0500-000000000000}"/>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
  <sheetViews>
    <sheetView topLeftCell="B1" workbookViewId="0">
      <selection activeCell="F2" sqref="F2"/>
    </sheetView>
  </sheetViews>
  <sheetFormatPr defaultRowHeight="14.45"/>
  <cols>
    <col min="1" max="1" width="16.28515625" bestFit="1" customWidth="1"/>
    <col min="2" max="2" width="17.28515625" bestFit="1" customWidth="1"/>
    <col min="3" max="3" width="10.7109375" bestFit="1" customWidth="1"/>
    <col min="4" max="4" width="12.28515625" bestFit="1" customWidth="1"/>
    <col min="6" max="6" width="32.42578125" bestFit="1" customWidth="1"/>
    <col min="7" max="7" width="9.140625" bestFit="1" customWidth="1"/>
    <col min="8" max="8" width="5.7109375" bestFit="1" customWidth="1"/>
    <col min="9" max="9" width="10.140625" bestFit="1" customWidth="1"/>
    <col min="10" max="10" width="32.42578125" bestFit="1" customWidth="1"/>
    <col min="11" max="11" width="17.28515625" bestFit="1" customWidth="1"/>
    <col min="12" max="14" width="10.140625" bestFit="1" customWidth="1"/>
    <col min="15" max="15" width="22.85546875" bestFit="1" customWidth="1"/>
    <col min="16" max="16" width="12" bestFit="1" customWidth="1"/>
    <col min="17" max="17" width="12.85546875" bestFit="1" customWidth="1"/>
    <col min="18" max="18" width="6.42578125" bestFit="1" customWidth="1"/>
    <col min="19" max="19" width="10.140625" bestFit="1" customWidth="1"/>
  </cols>
  <sheetData>
    <row r="1" spans="1:11" ht="30">
      <c r="A1" s="38" t="s">
        <v>2506</v>
      </c>
      <c r="B1" s="38" t="s">
        <v>2507</v>
      </c>
      <c r="F1" s="38" t="s">
        <v>2508</v>
      </c>
      <c r="G1" s="43" t="s">
        <v>2507</v>
      </c>
      <c r="J1" s="38" t="s">
        <v>2508</v>
      </c>
      <c r="K1" s="38" t="s">
        <v>2507</v>
      </c>
    </row>
    <row r="2" spans="1:11" ht="30">
      <c r="A2" s="38" t="s">
        <v>2509</v>
      </c>
      <c r="B2" t="s">
        <v>2510</v>
      </c>
      <c r="F2" s="38" t="s">
        <v>2509</v>
      </c>
      <c r="G2" s="44" t="s">
        <v>2510</v>
      </c>
      <c r="J2" s="38" t="s">
        <v>2509</v>
      </c>
      <c r="K2" t="s">
        <v>2510</v>
      </c>
    </row>
    <row r="3" spans="1:11">
      <c r="A3" s="65" t="s">
        <v>2510</v>
      </c>
      <c r="B3" s="39"/>
      <c r="F3" s="65" t="s">
        <v>2510</v>
      </c>
      <c r="G3" s="42"/>
      <c r="J3" s="65" t="s">
        <v>2510</v>
      </c>
      <c r="K3" s="4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06E33204D4A9F4BB6A4F895038A73BB" ma:contentTypeVersion="2" ma:contentTypeDescription="Create a new document." ma:contentTypeScope="" ma:versionID="2e5a2988f7a91295b6546b8ef45bd217">
  <xsd:schema xmlns:xsd="http://www.w3.org/2001/XMLSchema" xmlns:xs="http://www.w3.org/2001/XMLSchema" xmlns:p="http://schemas.microsoft.com/office/2006/metadata/properties" xmlns:ns2="343dea06-5556-4678-81eb-04551f9a0fc6" targetNamespace="http://schemas.microsoft.com/office/2006/metadata/properties" ma:root="true" ma:fieldsID="3800287f29fe066f5f12888e519def1f" ns2:_="">
    <xsd:import namespace="343dea06-5556-4678-81eb-04551f9a0fc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dea06-5556-4678-81eb-04551f9a0f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71F28C-9090-47B0-B76A-E532D36B59AE}"/>
</file>

<file path=customXml/itemProps2.xml><?xml version="1.0" encoding="utf-8"?>
<ds:datastoreItem xmlns:ds="http://schemas.openxmlformats.org/officeDocument/2006/customXml" ds:itemID="{75663A51-A5EE-4D3B-9272-FCA96953B06E}"/>
</file>

<file path=customXml/itemProps3.xml><?xml version="1.0" encoding="utf-8"?>
<ds:datastoreItem xmlns:ds="http://schemas.openxmlformats.org/officeDocument/2006/customXml" ds:itemID="{13764343-2A61-47FB-8C2E-A5C18222391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Burton;GIS@palmettofl.org</dc:creator>
  <cp:keywords/>
  <dc:description/>
  <cp:lastModifiedBy/>
  <cp:revision/>
  <dcterms:created xsi:type="dcterms:W3CDTF">2019-10-03T14:20:49Z</dcterms:created>
  <dcterms:modified xsi:type="dcterms:W3CDTF">2021-03-17T17:13:51Z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0x010100606E33204D4A9F4BB6A4F895038A73BB</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ies>
</file>