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CONDEV\Redevelopment\Budget Worksheet\"/>
    </mc:Choice>
  </mc:AlternateContent>
  <bookViews>
    <workbookView xWindow="0" yWindow="0" windowWidth="23040" windowHeight="9408" activeTab="1"/>
  </bookViews>
  <sheets>
    <sheet name="Single Grant" sheetId="5" r:id="rId1"/>
    <sheet name="Stacked_Grants" sheetId="6" r:id="rId2"/>
    <sheet name="Vacant Property" sheetId="1" r:id="rId3"/>
    <sheet name="Catalyst" sheetId="4" r:id="rId4"/>
    <sheet name="Facade" sheetId="3" r:id="rId5"/>
  </sheets>
  <definedNames>
    <definedName name="_xlnm.Print_Area" localSheetId="3">Catalyst!$A$1:$G$44</definedName>
    <definedName name="_xlnm.Print_Area" localSheetId="0">'Single Grant'!$A$1:$G$79</definedName>
    <definedName name="_xlnm.Print_Area" localSheetId="1">Stacked_Grants!$A$1:$G$79</definedName>
    <definedName name="_xlnm.Print_Area" localSheetId="2">'Vacant Property'!$A$1:$G$65</definedName>
    <definedName name="_xlnm.Print_Titles" localSheetId="0">'Single Grant'!$1:$2</definedName>
    <definedName name="_xlnm.Print_Titles" localSheetId="1">Stacked_Grants!$1:$2</definedName>
    <definedName name="_xlnm.Print_Titles" localSheetId="2">'Vacant Property'!$1:$2</definedName>
  </definedNames>
  <calcPr calcId="152511"/>
</workbook>
</file>

<file path=xl/calcChain.xml><?xml version="1.0" encoding="utf-8"?>
<calcChain xmlns="http://schemas.openxmlformats.org/spreadsheetml/2006/main">
  <c r="C31" i="3" l="1"/>
  <c r="D31" i="3"/>
  <c r="E31" i="3"/>
  <c r="C61" i="1"/>
  <c r="C65" i="4"/>
  <c r="F15" i="3"/>
  <c r="F47" i="4"/>
  <c r="F32" i="4"/>
  <c r="F24" i="4"/>
  <c r="F17" i="4"/>
  <c r="F13" i="4"/>
  <c r="F43" i="1"/>
  <c r="F35" i="1"/>
  <c r="F57" i="6"/>
  <c r="F50" i="6"/>
  <c r="F35" i="6"/>
  <c r="F25" i="6"/>
  <c r="F13" i="6"/>
  <c r="F25" i="1"/>
  <c r="F13" i="1"/>
  <c r="E43" i="5"/>
  <c r="F43" i="5" s="1"/>
  <c r="F57" i="5"/>
  <c r="F50" i="5"/>
  <c r="F35" i="5"/>
  <c r="F25" i="5"/>
  <c r="E13" i="5"/>
  <c r="F13" i="5" s="1"/>
  <c r="E25" i="5"/>
  <c r="C72" i="5" l="1"/>
  <c r="C75" i="5" s="1"/>
  <c r="C73" i="5"/>
  <c r="G70" i="6"/>
  <c r="E70" i="6"/>
  <c r="D70" i="6"/>
  <c r="C70" i="6"/>
  <c r="E64" i="6"/>
  <c r="G64" i="6" s="1"/>
  <c r="D64" i="6"/>
  <c r="C64" i="6"/>
  <c r="E57" i="6"/>
  <c r="H57" i="6" s="1"/>
  <c r="I57" i="6" s="1"/>
  <c r="D57" i="6"/>
  <c r="C57" i="6"/>
  <c r="F56" i="6"/>
  <c r="G56" i="6" s="1"/>
  <c r="F55" i="6"/>
  <c r="G55" i="6" s="1"/>
  <c r="F54" i="6"/>
  <c r="G54" i="6" s="1"/>
  <c r="H50" i="6"/>
  <c r="I50" i="6" s="1"/>
  <c r="E50" i="6"/>
  <c r="G50" i="6" s="1"/>
  <c r="D50" i="6"/>
  <c r="C50" i="6"/>
  <c r="F49" i="6"/>
  <c r="G49" i="6" s="1"/>
  <c r="F48" i="6"/>
  <c r="G48" i="6" s="1"/>
  <c r="G47" i="6"/>
  <c r="F47" i="6"/>
  <c r="E43" i="6"/>
  <c r="D43" i="6"/>
  <c r="C43" i="6"/>
  <c r="F41" i="6"/>
  <c r="G41" i="6" s="1"/>
  <c r="F39" i="6"/>
  <c r="G39" i="6" s="1"/>
  <c r="H35" i="6"/>
  <c r="I35" i="6" s="1"/>
  <c r="G35" i="6"/>
  <c r="E35" i="6"/>
  <c r="D35" i="6"/>
  <c r="C35" i="6"/>
  <c r="G34" i="6"/>
  <c r="F34" i="6"/>
  <c r="F33" i="6"/>
  <c r="G33" i="6" s="1"/>
  <c r="G32" i="6"/>
  <c r="F32" i="6"/>
  <c r="F31" i="6"/>
  <c r="G31" i="6" s="1"/>
  <c r="G30" i="6"/>
  <c r="F30" i="6"/>
  <c r="F29" i="6"/>
  <c r="G29" i="6" s="1"/>
  <c r="E25" i="6"/>
  <c r="H25" i="6" s="1"/>
  <c r="I25" i="6" s="1"/>
  <c r="D25" i="6"/>
  <c r="C25" i="6"/>
  <c r="F24" i="6"/>
  <c r="G24" i="6" s="1"/>
  <c r="F23" i="6"/>
  <c r="G23" i="6" s="1"/>
  <c r="F22" i="6"/>
  <c r="G22" i="6" s="1"/>
  <c r="E19" i="6"/>
  <c r="D19" i="6"/>
  <c r="C19" i="6"/>
  <c r="H17" i="6"/>
  <c r="I17" i="6" s="1"/>
  <c r="G17" i="6"/>
  <c r="F17" i="6"/>
  <c r="E13" i="6"/>
  <c r="D13" i="6"/>
  <c r="C13" i="6"/>
  <c r="F12" i="6"/>
  <c r="G12" i="6" s="1"/>
  <c r="F11" i="6"/>
  <c r="G11" i="6" s="1"/>
  <c r="F10" i="6"/>
  <c r="G10" i="6" s="1"/>
  <c r="F12" i="1"/>
  <c r="F56" i="5"/>
  <c r="G56" i="5" s="1"/>
  <c r="F55" i="5"/>
  <c r="F54" i="5"/>
  <c r="F49" i="5"/>
  <c r="F48" i="5"/>
  <c r="G48" i="5" s="1"/>
  <c r="F47" i="5"/>
  <c r="G47" i="5" s="1"/>
  <c r="F41" i="5"/>
  <c r="F39" i="5"/>
  <c r="F34" i="5"/>
  <c r="G34" i="5" s="1"/>
  <c r="F33" i="5"/>
  <c r="F32" i="5"/>
  <c r="F31" i="5"/>
  <c r="F30" i="5"/>
  <c r="G30" i="5" s="1"/>
  <c r="F29" i="5"/>
  <c r="F24" i="5"/>
  <c r="G24" i="5" s="1"/>
  <c r="F23" i="5"/>
  <c r="G23" i="5" s="1"/>
  <c r="F22" i="5"/>
  <c r="G22" i="5" s="1"/>
  <c r="F10" i="5"/>
  <c r="G10" i="5" s="1"/>
  <c r="F11" i="5"/>
  <c r="G11" i="5" s="1"/>
  <c r="F12" i="5"/>
  <c r="G12" i="5" s="1"/>
  <c r="E70" i="5"/>
  <c r="G70" i="5" s="1"/>
  <c r="D70" i="5"/>
  <c r="C70" i="5"/>
  <c r="E64" i="5"/>
  <c r="G64" i="5" s="1"/>
  <c r="D64" i="5"/>
  <c r="C64" i="5"/>
  <c r="E57" i="5"/>
  <c r="D57" i="5"/>
  <c r="C57" i="5"/>
  <c r="G55" i="5"/>
  <c r="G54" i="5"/>
  <c r="E50" i="5"/>
  <c r="H50" i="5" s="1"/>
  <c r="D50" i="5"/>
  <c r="C50" i="5"/>
  <c r="G49" i="5"/>
  <c r="D43" i="5"/>
  <c r="C43" i="5"/>
  <c r="G41" i="5"/>
  <c r="G39" i="5"/>
  <c r="E35" i="5"/>
  <c r="D35" i="5"/>
  <c r="C35" i="5"/>
  <c r="G33" i="5"/>
  <c r="G32" i="5"/>
  <c r="G31" i="5"/>
  <c r="G29" i="5"/>
  <c r="D25" i="5"/>
  <c r="C25" i="5"/>
  <c r="E19" i="5"/>
  <c r="D19" i="5"/>
  <c r="C19" i="5"/>
  <c r="D13" i="5"/>
  <c r="C13" i="5"/>
  <c r="H47" i="4"/>
  <c r="J47" i="4" s="1"/>
  <c r="H32" i="4"/>
  <c r="J32" i="4" s="1"/>
  <c r="H17" i="4"/>
  <c r="J17" i="4" s="1"/>
  <c r="E13" i="4"/>
  <c r="H13" i="4" s="1"/>
  <c r="I13" i="4" s="1"/>
  <c r="F43" i="6" l="1"/>
  <c r="G43" i="6" s="1"/>
  <c r="H43" i="6"/>
  <c r="I43" i="6" s="1"/>
  <c r="H13" i="6"/>
  <c r="I13" i="6" s="1"/>
  <c r="J13" i="4"/>
  <c r="F19" i="6"/>
  <c r="G13" i="6"/>
  <c r="G19" i="6" s="1"/>
  <c r="G57" i="6"/>
  <c r="C72" i="6"/>
  <c r="C75" i="6" s="1"/>
  <c r="I50" i="5"/>
  <c r="F19" i="5"/>
  <c r="G13" i="5"/>
  <c r="G19" i="5" s="1"/>
  <c r="G25" i="5"/>
  <c r="G35" i="5"/>
  <c r="G43" i="5"/>
  <c r="G57" i="5"/>
  <c r="H13" i="5"/>
  <c r="H25" i="5"/>
  <c r="H35" i="5"/>
  <c r="H43" i="5"/>
  <c r="G50" i="5"/>
  <c r="H57" i="5"/>
  <c r="I47" i="4"/>
  <c r="I32" i="4"/>
  <c r="I17" i="4"/>
  <c r="E37" i="3"/>
  <c r="D13" i="4"/>
  <c r="C13" i="4"/>
  <c r="E35" i="1"/>
  <c r="H35" i="1" s="1"/>
  <c r="I35" i="1" s="1"/>
  <c r="E25" i="1"/>
  <c r="H25" i="1" s="1"/>
  <c r="I25" i="1" s="1"/>
  <c r="D19" i="1"/>
  <c r="E19" i="1"/>
  <c r="C73" i="6" l="1"/>
  <c r="C74" i="5"/>
  <c r="G25" i="6"/>
  <c r="C74" i="6"/>
  <c r="I43" i="5"/>
  <c r="I35" i="5"/>
  <c r="I13" i="5"/>
  <c r="I57" i="5"/>
  <c r="I25" i="5"/>
  <c r="C19" i="1"/>
  <c r="G17" i="4" l="1"/>
  <c r="F22" i="1"/>
  <c r="G22" i="1" s="1"/>
  <c r="F24" i="1"/>
  <c r="G24" i="1" s="1"/>
  <c r="G25" i="1"/>
  <c r="G35" i="1"/>
  <c r="F12" i="4"/>
  <c r="G12" i="4" s="1"/>
  <c r="F10" i="4"/>
  <c r="G10" i="4" s="1"/>
  <c r="F11" i="4"/>
  <c r="G11" i="4" s="1"/>
  <c r="G13" i="4" l="1"/>
  <c r="D24" i="4"/>
  <c r="F23" i="4"/>
  <c r="G23" i="4" s="1"/>
  <c r="C24" i="4"/>
  <c r="F22" i="4"/>
  <c r="G22" i="4"/>
  <c r="F21" i="4"/>
  <c r="G21" i="4" s="1"/>
  <c r="E24" i="4"/>
  <c r="H24" i="4" l="1"/>
  <c r="C62" i="4"/>
  <c r="C63" i="4"/>
  <c r="F28" i="4"/>
  <c r="G28" i="4" s="1"/>
  <c r="F30" i="4"/>
  <c r="G30" i="4"/>
  <c r="D32" i="4"/>
  <c r="C32" i="4"/>
  <c r="E32" i="4"/>
  <c r="G32" i="4" s="1"/>
  <c r="F39" i="4"/>
  <c r="G39" i="4" s="1"/>
  <c r="F46" i="4"/>
  <c r="G46" i="4" s="1"/>
  <c r="F44" i="4"/>
  <c r="G44" i="4" s="1"/>
  <c r="F45" i="4"/>
  <c r="G45" i="4" s="1"/>
  <c r="F41" i="4"/>
  <c r="G41" i="4" s="1"/>
  <c r="F37" i="4"/>
  <c r="G37" i="4" s="1"/>
  <c r="F43" i="4"/>
  <c r="G43" i="4" s="1"/>
  <c r="F38" i="4"/>
  <c r="G38" i="4" s="1"/>
  <c r="F36" i="4"/>
  <c r="G36" i="4"/>
  <c r="F40" i="4"/>
  <c r="G40" i="4" s="1"/>
  <c r="F42" i="4"/>
  <c r="G42" i="4" s="1"/>
  <c r="C47" i="4"/>
  <c r="D47" i="4"/>
  <c r="E47" i="4"/>
  <c r="J24" i="4" l="1"/>
  <c r="I24" i="4"/>
  <c r="G24" i="4"/>
  <c r="C64" i="4" s="1"/>
  <c r="G47" i="4"/>
  <c r="D54" i="4"/>
  <c r="C54" i="4"/>
  <c r="E54" i="4"/>
  <c r="G54" i="4" s="1"/>
  <c r="D60" i="4"/>
  <c r="C60" i="4"/>
  <c r="E60" i="4"/>
  <c r="G60" i="4" s="1"/>
  <c r="F9" i="3"/>
  <c r="G9" i="3" s="1"/>
  <c r="F11" i="3"/>
  <c r="G11" i="3" s="1"/>
  <c r="D15" i="3"/>
  <c r="F8" i="3"/>
  <c r="G8" i="3" s="1"/>
  <c r="F13" i="3"/>
  <c r="G13" i="3" s="1"/>
  <c r="F7" i="3"/>
  <c r="G7" i="3" s="1"/>
  <c r="F10" i="3"/>
  <c r="G10" i="3" s="1"/>
  <c r="F12" i="3"/>
  <c r="G12" i="3" s="1"/>
  <c r="C15" i="3"/>
  <c r="F14" i="3"/>
  <c r="G14" i="3" s="1"/>
  <c r="E15" i="3"/>
  <c r="H15" i="3" s="1"/>
  <c r="I15" i="3" s="1"/>
  <c r="C46" i="3" l="1"/>
  <c r="C45" i="3"/>
  <c r="G15" i="3" l="1"/>
  <c r="C47" i="3" s="1"/>
  <c r="G31" i="3"/>
  <c r="C48" i="3" s="1"/>
  <c r="D37" i="3"/>
  <c r="C37" i="3"/>
  <c r="G37" i="3"/>
  <c r="D43" i="3"/>
  <c r="C43" i="3"/>
  <c r="E43" i="3"/>
  <c r="G43" i="3" s="1"/>
  <c r="G12" i="1"/>
  <c r="C13" i="1"/>
  <c r="F10" i="1"/>
  <c r="G10" i="1" s="1"/>
  <c r="F11" i="1"/>
  <c r="G11" i="1" s="1"/>
  <c r="D13" i="1"/>
  <c r="E13" i="1"/>
  <c r="H13" i="1" l="1"/>
  <c r="C58" i="1"/>
  <c r="I13" i="1"/>
  <c r="C25" i="1"/>
  <c r="F23" i="1"/>
  <c r="G23" i="1" s="1"/>
  <c r="D25" i="1"/>
  <c r="F29" i="1"/>
  <c r="G29" i="1" s="1"/>
  <c r="F30" i="1"/>
  <c r="G30" i="1" s="1"/>
  <c r="F32" i="1"/>
  <c r="G32" i="1" s="1"/>
  <c r="F31" i="1"/>
  <c r="G31" i="1" s="1"/>
  <c r="D35" i="1"/>
  <c r="F34" i="1"/>
  <c r="G34" i="1" s="1"/>
  <c r="F33" i="1"/>
  <c r="G33" i="1" s="1"/>
  <c r="C35" i="1"/>
  <c r="D43" i="1"/>
  <c r="F41" i="1"/>
  <c r="G41" i="1" s="1"/>
  <c r="F39" i="1"/>
  <c r="G39" i="1" s="1"/>
  <c r="C43" i="1"/>
  <c r="E43" i="1"/>
  <c r="G13" i="1" l="1"/>
  <c r="C59" i="1"/>
  <c r="H43" i="1"/>
  <c r="I43" i="1" s="1"/>
  <c r="F19" i="1"/>
  <c r="G19" i="1"/>
  <c r="G43" i="1"/>
  <c r="C60" i="1" l="1"/>
  <c r="C50" i="1"/>
  <c r="D50" i="1"/>
  <c r="E50" i="1"/>
  <c r="D56" i="1"/>
  <c r="C56" i="1"/>
  <c r="E56" i="1"/>
  <c r="G56" i="1" s="1"/>
  <c r="H17" i="1"/>
  <c r="I17" i="1" s="1"/>
  <c r="F17" i="1"/>
  <c r="G17" i="1" s="1"/>
  <c r="G50" i="1" l="1"/>
</calcChain>
</file>

<file path=xl/sharedStrings.xml><?xml version="1.0" encoding="utf-8"?>
<sst xmlns="http://schemas.openxmlformats.org/spreadsheetml/2006/main" count="392" uniqueCount="111">
  <si>
    <t>Date:</t>
  </si>
  <si>
    <t>Construction Categories / Line Items</t>
  </si>
  <si>
    <t>(insert lines or additional sheets as necessary)</t>
  </si>
  <si>
    <t>Total Site Fee Assistance</t>
  </si>
  <si>
    <t>Phase 2</t>
  </si>
  <si>
    <t>Remediation</t>
  </si>
  <si>
    <t>Planning and Zoning Fees, Certificate of Occupancy (CO)</t>
  </si>
  <si>
    <t>Grading, sewer &amp; site drainage, retaining walls,</t>
  </si>
  <si>
    <t>Streetscapes, sidewalks, curb &amp; gutter, roadways, parking &amp; other pavements</t>
  </si>
  <si>
    <t>Signage, lighting, landscape, irrigation &amp; meters</t>
  </si>
  <si>
    <t>Plazas, decorative walls, fencing and planters</t>
  </si>
  <si>
    <t>Substandard or unsafe structures</t>
  </si>
  <si>
    <t>Surface &amp; garage parking, sidewalks, lighting, landscaping, walls &amp; otther site structures</t>
  </si>
  <si>
    <t xml:space="preserve">Water &amp; Sewer Connection: (total to include tap fees, trenching, piping etc.)  </t>
  </si>
  <si>
    <t>Structural repair, concrete restoration, plumbing &amp; electrical work, roof replacement or repair</t>
  </si>
  <si>
    <t>Impact resistant windows and doors, walls and finishes</t>
  </si>
  <si>
    <t>Interior walls, plumbing, HVAC, security and fire repressant systems</t>
  </si>
  <si>
    <t>Flooring, drywall, and electrical systems including lighting</t>
  </si>
  <si>
    <t xml:space="preserve">Program </t>
  </si>
  <si>
    <t>Exterior Structural repair, concrete restoration, plumbing &amp; electrical work, roof replacement or repair</t>
  </si>
  <si>
    <t>Storefront Windows</t>
  </si>
  <si>
    <t>Exterior Doors</t>
  </si>
  <si>
    <r>
      <t xml:space="preserve">Structural Construction </t>
    </r>
    <r>
      <rPr>
        <sz val="10"/>
        <rFont val="Arial Narrow"/>
        <family val="2"/>
      </rPr>
      <t>(Demolition, Concrete, Masonry, Framing, Carpentry, Site Work, Etc)</t>
    </r>
  </si>
  <si>
    <t>Roofing</t>
  </si>
  <si>
    <t>Electrical, Mechanical, HVAC, Plumbing</t>
  </si>
  <si>
    <t>Construction Contingency:</t>
  </si>
  <si>
    <t>Contractors OH&amp;P:</t>
  </si>
  <si>
    <t>Design, Engineering</t>
  </si>
  <si>
    <t>Total Owner Investment:</t>
  </si>
  <si>
    <t>Enter Additional Items</t>
  </si>
  <si>
    <t>Awnings and Canopies</t>
  </si>
  <si>
    <t>Signs</t>
  </si>
  <si>
    <t>Architectural design fees (cannot exceed 20% of grant)</t>
  </si>
  <si>
    <t>Landscaping/Walls/Fencing (cannot exceed 20% of grant)</t>
  </si>
  <si>
    <t>Cleaning and painting (cannot exceed 20% of grant)</t>
  </si>
  <si>
    <t>Grant Request</t>
  </si>
  <si>
    <t>Primary Grant Eligible Work</t>
  </si>
  <si>
    <t>Site Permitting and Fee Assistance</t>
  </si>
  <si>
    <t>Office / Industrial Building Assistance</t>
  </si>
  <si>
    <t xml:space="preserve">Owner Name &amp; Address: </t>
  </si>
  <si>
    <t>Owner:</t>
  </si>
  <si>
    <t>Building Permit, Inspection Fees, Water &amp; Sewer connection Fees, Water &amp; Sewer connection Fees</t>
  </si>
  <si>
    <t>☐ Yes  ☐ No</t>
  </si>
  <si>
    <t>II. Permit and Impact Fee Grant Program</t>
  </si>
  <si>
    <t>TOTAL:</t>
  </si>
  <si>
    <t>$50,000 max</t>
  </si>
  <si>
    <t>$100,000 max</t>
  </si>
  <si>
    <t>$15,000 max</t>
  </si>
  <si>
    <t>$100,000 min</t>
  </si>
  <si>
    <t>$200,000 min</t>
  </si>
  <si>
    <t>$30,000 min</t>
  </si>
  <si>
    <t>$130,000 min</t>
  </si>
  <si>
    <t>$80,000 max</t>
  </si>
  <si>
    <t>$160,000 min</t>
  </si>
  <si>
    <t>V. Contaminated Site Assessment and Remediation</t>
  </si>
  <si>
    <t>Total Project Budget (Lowest Bid):</t>
  </si>
  <si>
    <t>Grant Request:</t>
  </si>
  <si>
    <t>Private Match &amp; Add'l Investment</t>
  </si>
  <si>
    <t>I. Expedited Site Plan Review (Included - no cost for expedited review)</t>
  </si>
  <si>
    <t>$350,000 max</t>
  </si>
  <si>
    <t>$3,500,000 min</t>
  </si>
  <si>
    <t>I. Expedited Site Plan Review  (Included - no cost for expedited review)</t>
  </si>
  <si>
    <t>Private Match &amp; Additional Investment</t>
  </si>
  <si>
    <t>I. Facade Work</t>
  </si>
  <si>
    <t xml:space="preserve">The undersigned understands that the information provided herein is to induce Hillsborough County to consider a Redevelopment Incentives for Pilot Project Areas Rehab/ Renovation / New Construction Program Grant award for some or all of the above scope of work and certifies that the information contained is true and correct.                                                                                                                                                                                                             </t>
  </si>
  <si>
    <t xml:space="preserve">The undersigned understands that the information provided herein is to induce Hillsborough County to consider a Redevelopment Incentives for Pilot Project Areas Catalyst Project Program Grant award for some or all of the above scope of work and certifies that the information contained is true and correct.                                                                                                                                                                                                             </t>
  </si>
  <si>
    <t xml:space="preserve">The undersigned understands that the information provided herein is to induce Hillsborough County to consider a Redevelopment Incentives for Pilot Project Areas Facade Program Grant award for some or all of the above scope of work and certifies that the information contained is true and correct.                                                                                                                                                                                                             </t>
  </si>
  <si>
    <t xml:space="preserve">Other Permits </t>
  </si>
  <si>
    <t>Other Permits</t>
  </si>
  <si>
    <t>II. Other (Non-match) Related Work</t>
  </si>
  <si>
    <r>
      <t xml:space="preserve">III. Other Project Costs </t>
    </r>
    <r>
      <rPr>
        <sz val="10"/>
        <rFont val="Arial Narrow"/>
        <family val="2"/>
      </rPr>
      <t>(Not covered by Grant)</t>
    </r>
  </si>
  <si>
    <r>
      <t xml:space="preserve">IV. General Conditions </t>
    </r>
    <r>
      <rPr>
        <i/>
        <sz val="10"/>
        <rFont val="Arial Narrow"/>
        <family val="2"/>
      </rPr>
      <t>(Not covered by Grant)</t>
    </r>
  </si>
  <si>
    <t>Enter additional Items</t>
  </si>
  <si>
    <r>
      <t xml:space="preserve">III. Mobility Fee Buydown Incentive Program </t>
    </r>
    <r>
      <rPr>
        <sz val="10"/>
        <rFont val="Arial Narrow"/>
        <family val="2"/>
      </rPr>
      <t xml:space="preserve">(separate application) </t>
    </r>
  </si>
  <si>
    <t>IV. Demolition of Distressed Structures</t>
  </si>
  <si>
    <t>V. Infrastructure Assistance</t>
  </si>
  <si>
    <t>VI. Contaminated Site Assessment and Remediation</t>
  </si>
  <si>
    <t>VII. Exterior Improvement Program</t>
  </si>
  <si>
    <t>VIII. Interior Improvement Program</t>
  </si>
  <si>
    <r>
      <t xml:space="preserve">IX. Other Project Costs </t>
    </r>
    <r>
      <rPr>
        <i/>
        <sz val="10"/>
        <rFont val="Arial Narrow"/>
        <family val="2"/>
      </rPr>
      <t>(Not covered by Grant)</t>
    </r>
  </si>
  <si>
    <r>
      <t xml:space="preserve">X. General Condition </t>
    </r>
    <r>
      <rPr>
        <i/>
        <sz val="10"/>
        <rFont val="Arial Narrow"/>
        <family val="2"/>
      </rPr>
      <t>(Not covered by Grant)</t>
    </r>
  </si>
  <si>
    <t xml:space="preserve">VI. Catalyst Project Incentive Program </t>
  </si>
  <si>
    <r>
      <t xml:space="preserve">VII. Other Project Costs </t>
    </r>
    <r>
      <rPr>
        <i/>
        <sz val="10"/>
        <rFont val="Arial Narrow"/>
        <family val="2"/>
      </rPr>
      <t>(Not covered by Grant)</t>
    </r>
  </si>
  <si>
    <r>
      <t>VIII. General Condition</t>
    </r>
    <r>
      <rPr>
        <sz val="10"/>
        <rFont val="Arial Narrow"/>
        <family val="2"/>
      </rPr>
      <t xml:space="preserve"> </t>
    </r>
    <r>
      <rPr>
        <i/>
        <sz val="10"/>
        <rFont val="Arial Narrow"/>
        <family val="2"/>
      </rPr>
      <t>(Not covered by Grant)</t>
    </r>
  </si>
  <si>
    <t xml:space="preserve">   Grant Eligible Costs</t>
  </si>
  <si>
    <t>Max. Eligible Funds</t>
  </si>
  <si>
    <t>Single Grant % covered</t>
  </si>
  <si>
    <t>Stacked Grant % covered</t>
  </si>
  <si>
    <t>75%-100%</t>
  </si>
  <si>
    <t>Interior Finishes (Drywall, Interior Doors, Flooring, Etc)</t>
  </si>
  <si>
    <t>Private Match Total:</t>
  </si>
  <si>
    <t>Private Match:</t>
  </si>
  <si>
    <t>Completed by Staff</t>
  </si>
  <si>
    <r>
      <t xml:space="preserve">III. Mobility Fee Buydown Incentive Program </t>
    </r>
    <r>
      <rPr>
        <sz val="10"/>
        <rFont val="Arial Narrow"/>
        <family val="2"/>
      </rPr>
      <t xml:space="preserve">(requires separate application process) </t>
    </r>
  </si>
  <si>
    <t>Attachment “A”: Single Program Grant Request - Construction / Total Improvement Costs</t>
  </si>
  <si>
    <t>Attachment “A”: Facade Grant  -Total Improvement Costs</t>
  </si>
  <si>
    <t>(High) Improvement Costs / Bid 1</t>
  </si>
  <si>
    <t>(Medium) Improvement Costs / Bid 2</t>
  </si>
  <si>
    <t>(Low) Improvement Costs / Bid 3</t>
  </si>
  <si>
    <t>Contractor Name: ________________</t>
  </si>
  <si>
    <t>(Low) Improvements Cost / Bid 3</t>
  </si>
  <si>
    <t>Attachment “A”: Catalyst Grant / Total Improvements Costs</t>
  </si>
  <si>
    <t>Attachment “A”: Stacked Program Grant Request - Rehab &amp; New / Total Improvement Costs</t>
  </si>
  <si>
    <t>Attachment “A”: Vacant Properties / Total Improvement Costs</t>
  </si>
  <si>
    <t>Grant Request   10%</t>
  </si>
  <si>
    <t>Grant Request   $50,000  Max</t>
  </si>
  <si>
    <t xml:space="preserve">All proposals must meet overall financial ratio of 5:1 private to public investment ratio, or higher, when stacking incentive programs. </t>
  </si>
  <si>
    <t>Catalyst Project Incentive Program, stacked with other eligible programs, shall meet 9:1 private to public investment ratio.</t>
  </si>
  <si>
    <t>All proposals must meet overall financial ratio of 5:1 private to public investment ratio, or higher, when stacking incentive programs.</t>
  </si>
  <si>
    <t xml:space="preserve"> Catalyst Project Incentive Program, stacked with other eligible programs, shall meet 9:1 private to public investment ratio.</t>
  </si>
  <si>
    <t>$400,000 min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</si>
</sst>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00"/>
    <numFmt numFmtId="165" formatCode="&quot;$&quot;#,##0"/>
  </numFmts>
  <fonts count="15" x14ac:knownFonts="1">
    <font>
      <sz val="10"/>
      <name val="Arial Narrow"/>
    </font>
    <font>
      <sz val="11"/>
      <color theme="1"/>
      <name val="Calibri"/>
      <family val="2"/>
      <scheme val="minor"/>
    </font>
    <font>
      <sz val="10"/>
      <name val="Arial Narrow"/>
      <family val="2"/>
    </font>
    <font>
      <sz val="10"/>
      <name val="Arial Narrow"/>
      <family val="2"/>
    </font>
    <font>
      <b/>
      <sz val="10"/>
      <name val="Arial Narrow"/>
      <family val="2"/>
    </font>
    <font>
      <sz val="8"/>
      <name val="Arial Narrow"/>
      <family val="2"/>
    </font>
    <font>
      <b/>
      <sz val="12"/>
      <color indexed="8"/>
      <name val="Arial Narrow"/>
      <family val="2"/>
    </font>
    <font>
      <b/>
      <sz val="9"/>
      <color indexed="8"/>
      <name val="Arial Narrow"/>
      <family val="2"/>
    </font>
    <font>
      <i/>
      <sz val="10"/>
      <name val="Arial Narrow"/>
      <family val="2"/>
    </font>
    <font>
      <b/>
      <sz val="14"/>
      <color indexed="8"/>
      <name val="Arial Narrow"/>
      <family val="2"/>
    </font>
    <font>
      <b/>
      <i/>
      <sz val="10"/>
      <name val="Arial Narrow"/>
      <family val="2"/>
    </font>
    <font>
      <b/>
      <i/>
      <sz val="8"/>
      <name val="Arial Narrow"/>
      <family val="2"/>
    </font>
    <font>
      <sz val="10"/>
      <color rgb="FFFF0000"/>
      <name val="Arial Narrow"/>
      <family val="2"/>
    </font>
    <font>
      <b/>
      <sz val="9"/>
      <name val="Arial Narrow"/>
      <family val="2"/>
    </font>
    <font>
      <sz val="9"/>
      <name val="Arial Narrow"/>
      <family val="2"/>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darkTrellis">
        <bgColor theme="4" tint="0.79992065187536243"/>
      </patternFill>
    </fill>
    <fill>
      <patternFill patternType="solid">
        <fgColor theme="7"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C4D79B"/>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59999389629810485"/>
        <bgColor indexed="64"/>
      </patternFill>
    </fill>
  </fills>
  <borders count="52">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22"/>
      </bottom>
      <diagonal/>
    </border>
    <border>
      <left style="medium">
        <color indexed="64"/>
      </left>
      <right/>
      <top style="double">
        <color indexed="64"/>
      </top>
      <bottom style="thin">
        <color indexed="64"/>
      </bottom>
      <diagonal/>
    </border>
    <border>
      <left style="medium">
        <color indexed="64"/>
      </left>
      <right/>
      <top/>
      <bottom style="thin">
        <color indexed="23"/>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bottom/>
      <diagonal/>
    </border>
    <border>
      <left style="medium">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medium">
        <color indexed="64"/>
      </left>
      <right/>
      <top/>
      <bottom style="double">
        <color indexed="64"/>
      </bottom>
      <diagonal/>
    </border>
    <border>
      <left style="medium">
        <color indexed="64"/>
      </left>
      <right/>
      <top/>
      <bottom style="thin">
        <color indexed="22"/>
      </bottom>
      <diagonal/>
    </border>
    <border>
      <left style="thin">
        <color indexed="64"/>
      </left>
      <right/>
      <top/>
      <bottom style="medium">
        <color indexed="64"/>
      </bottom>
      <diagonal/>
    </border>
    <border>
      <left/>
      <right/>
      <top style="double">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5">
    <xf numFmtId="0" fontId="0"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cellStyleXfs>
  <cellXfs count="417">
    <xf numFmtId="0" fontId="0" fillId="0" borderId="0" xfId="0"/>
    <xf numFmtId="0" fontId="3" fillId="0" borderId="0" xfId="0" applyFont="1"/>
    <xf numFmtId="0" fontId="4" fillId="0" borderId="0" xfId="0" applyFont="1" applyAlignment="1">
      <alignment horizontal="center"/>
    </xf>
    <xf numFmtId="0" fontId="4" fillId="0" borderId="0" xfId="0" applyFont="1"/>
    <xf numFmtId="3" fontId="3" fillId="0" borderId="9" xfId="0" applyNumberFormat="1" applyFont="1" applyFill="1" applyBorder="1"/>
    <xf numFmtId="0" fontId="3" fillId="0" borderId="0" xfId="0" applyFont="1" applyBorder="1"/>
    <xf numFmtId="0" fontId="3" fillId="0" borderId="0" xfId="0" applyFont="1" applyFill="1" applyBorder="1"/>
    <xf numFmtId="9" fontId="4" fillId="0" borderId="0" xfId="0" applyNumberFormat="1" applyFont="1" applyFill="1" applyBorder="1" applyAlignment="1">
      <alignment horizontal="center"/>
    </xf>
    <xf numFmtId="0" fontId="2" fillId="0" borderId="0" xfId="0" applyFont="1"/>
    <xf numFmtId="165" fontId="4" fillId="0" borderId="1" xfId="0" applyNumberFormat="1" applyFont="1" applyFill="1" applyBorder="1"/>
    <xf numFmtId="0" fontId="2" fillId="0" borderId="0" xfId="0" applyFont="1" applyAlignment="1">
      <alignment horizontal="right"/>
    </xf>
    <xf numFmtId="0" fontId="4" fillId="0" borderId="0" xfId="2" applyFont="1" applyAlignment="1">
      <alignment horizontal="center"/>
    </xf>
    <xf numFmtId="0" fontId="2" fillId="0" borderId="0" xfId="2"/>
    <xf numFmtId="3" fontId="3" fillId="0" borderId="11" xfId="0" applyNumberFormat="1" applyFont="1" applyFill="1" applyBorder="1"/>
    <xf numFmtId="0" fontId="2" fillId="0" borderId="0" xfId="2" applyFont="1"/>
    <xf numFmtId="0" fontId="2" fillId="0" borderId="0" xfId="2" applyFont="1" applyBorder="1"/>
    <xf numFmtId="0" fontId="4" fillId="0" borderId="0" xfId="2" applyFont="1" applyFill="1" applyAlignment="1">
      <alignment horizontal="center"/>
    </xf>
    <xf numFmtId="0" fontId="2" fillId="0" borderId="0" xfId="0" applyFont="1" applyAlignment="1">
      <alignment horizontal="center"/>
    </xf>
    <xf numFmtId="0" fontId="4" fillId="0" borderId="0" xfId="2" applyFont="1" applyAlignment="1">
      <alignment horizontal="center" vertical="center"/>
    </xf>
    <xf numFmtId="0" fontId="2" fillId="0" borderId="0" xfId="2" applyAlignment="1">
      <alignment horizontal="center" vertical="center"/>
    </xf>
    <xf numFmtId="0" fontId="2" fillId="0" borderId="0" xfId="2" applyAlignment="1">
      <alignment horizontal="center"/>
    </xf>
    <xf numFmtId="0" fontId="2" fillId="0" borderId="0" xfId="0" applyFont="1" applyBorder="1" applyAlignment="1"/>
    <xf numFmtId="0" fontId="4" fillId="0" borderId="18" xfId="2" applyFont="1" applyBorder="1" applyAlignment="1">
      <alignment horizontal="center"/>
    </xf>
    <xf numFmtId="0" fontId="3" fillId="0" borderId="19" xfId="0" applyFont="1" applyBorder="1" applyAlignment="1">
      <alignment horizontal="left" indent="1"/>
    </xf>
    <xf numFmtId="0" fontId="2" fillId="0" borderId="18" xfId="0" applyFont="1" applyBorder="1"/>
    <xf numFmtId="0" fontId="3" fillId="0" borderId="18" xfId="0" applyFont="1" applyBorder="1"/>
    <xf numFmtId="0" fontId="2" fillId="0" borderId="20" xfId="0" applyFont="1" applyBorder="1" applyAlignment="1"/>
    <xf numFmtId="0" fontId="3" fillId="0" borderId="20" xfId="0" applyFont="1" applyBorder="1"/>
    <xf numFmtId="0" fontId="3" fillId="0" borderId="23" xfId="0" applyFont="1" applyBorder="1" applyAlignment="1">
      <alignment horizontal="left" indent="1"/>
    </xf>
    <xf numFmtId="0" fontId="4" fillId="0" borderId="24" xfId="0" applyFont="1" applyBorder="1" applyAlignment="1">
      <alignment horizontal="right"/>
    </xf>
    <xf numFmtId="0" fontId="3" fillId="0" borderId="20" xfId="0" applyFont="1" applyBorder="1" applyAlignment="1"/>
    <xf numFmtId="0" fontId="3" fillId="0" borderId="20" xfId="0" applyFont="1" applyBorder="1" applyAlignment="1">
      <alignment horizontal="left" indent="1"/>
    </xf>
    <xf numFmtId="0" fontId="3" fillId="0" borderId="20" xfId="0" applyFont="1" applyBorder="1" applyAlignment="1">
      <alignment wrapText="1"/>
    </xf>
    <xf numFmtId="0" fontId="3" fillId="0" borderId="25" xfId="0" applyFont="1" applyBorder="1" applyAlignment="1">
      <alignment horizontal="left" indent="1"/>
    </xf>
    <xf numFmtId="0" fontId="4" fillId="0" borderId="20" xfId="0" applyFont="1" applyBorder="1" applyAlignment="1">
      <alignment horizontal="right"/>
    </xf>
    <xf numFmtId="0" fontId="2" fillId="0" borderId="20" xfId="0" applyFont="1" applyBorder="1" applyAlignment="1">
      <alignment horizontal="left" indent="1"/>
    </xf>
    <xf numFmtId="0" fontId="2" fillId="0" borderId="26" xfId="0" applyFont="1" applyBorder="1" applyAlignment="1">
      <alignment horizontal="left" indent="1"/>
    </xf>
    <xf numFmtId="0" fontId="2" fillId="0" borderId="20" xfId="2" applyFont="1" applyBorder="1" applyAlignment="1">
      <alignment horizontal="left" indent="1"/>
    </xf>
    <xf numFmtId="0" fontId="2" fillId="0" borderId="20" xfId="2" applyFont="1" applyBorder="1"/>
    <xf numFmtId="0" fontId="2" fillId="0" borderId="20" xfId="2" applyFont="1" applyBorder="1" applyAlignment="1"/>
    <xf numFmtId="0" fontId="2" fillId="0" borderId="20" xfId="2" applyFont="1" applyBorder="1" applyAlignment="1">
      <alignment wrapText="1"/>
    </xf>
    <xf numFmtId="0" fontId="7" fillId="0" borderId="0" xfId="0" applyFont="1" applyBorder="1" applyAlignment="1">
      <alignment horizontal="center" wrapText="1"/>
    </xf>
    <xf numFmtId="0" fontId="4" fillId="0" borderId="20" xfId="0" applyFont="1" applyBorder="1" applyAlignment="1"/>
    <xf numFmtId="0" fontId="4" fillId="0" borderId="22" xfId="0" applyFont="1" applyBorder="1" applyAlignment="1"/>
    <xf numFmtId="0" fontId="4" fillId="0" borderId="18" xfId="0" applyFont="1" applyBorder="1" applyAlignment="1"/>
    <xf numFmtId="3" fontId="3" fillId="5" borderId="9" xfId="0" applyNumberFormat="1" applyFont="1" applyFill="1" applyBorder="1"/>
    <xf numFmtId="165" fontId="3" fillId="0" borderId="9" xfId="0" applyNumberFormat="1" applyFont="1" applyFill="1" applyBorder="1"/>
    <xf numFmtId="165" fontId="4" fillId="0" borderId="5" xfId="0" applyNumberFormat="1" applyFont="1" applyFill="1" applyBorder="1"/>
    <xf numFmtId="0" fontId="4" fillId="0" borderId="19" xfId="0" applyFont="1" applyBorder="1" applyAlignment="1">
      <alignment horizontal="right"/>
    </xf>
    <xf numFmtId="0" fontId="4" fillId="0" borderId="24" xfId="0" applyFont="1" applyFill="1" applyBorder="1" applyAlignment="1">
      <alignment horizontal="right"/>
    </xf>
    <xf numFmtId="3" fontId="4" fillId="0" borderId="0" xfId="0" applyNumberFormat="1" applyFont="1" applyFill="1" applyBorder="1"/>
    <xf numFmtId="165" fontId="0" fillId="0" borderId="0" xfId="0" applyNumberFormat="1" applyFill="1" applyBorder="1" applyAlignment="1">
      <alignment horizontal="left"/>
    </xf>
    <xf numFmtId="165" fontId="0" fillId="0" borderId="0" xfId="0" applyNumberFormat="1" applyFill="1" applyBorder="1" applyAlignment="1" applyProtection="1">
      <alignment horizontal="left"/>
      <protection locked="0"/>
    </xf>
    <xf numFmtId="0" fontId="4" fillId="8" borderId="30" xfId="0" applyFont="1" applyFill="1" applyBorder="1" applyAlignment="1">
      <alignment horizontal="right"/>
    </xf>
    <xf numFmtId="0" fontId="4" fillId="8" borderId="33" xfId="0" applyFont="1" applyFill="1" applyBorder="1" applyAlignment="1">
      <alignment horizontal="right"/>
    </xf>
    <xf numFmtId="0" fontId="4" fillId="8" borderId="32" xfId="0" applyFont="1" applyFill="1" applyBorder="1" applyAlignment="1">
      <alignment horizontal="right"/>
    </xf>
    <xf numFmtId="0" fontId="4" fillId="0" borderId="18" xfId="0" applyFont="1" applyFill="1" applyBorder="1" applyAlignment="1">
      <alignment horizontal="right"/>
    </xf>
    <xf numFmtId="0" fontId="4" fillId="8" borderId="15" xfId="0" applyFont="1" applyFill="1" applyBorder="1" applyAlignment="1">
      <alignment horizontal="right"/>
    </xf>
    <xf numFmtId="165" fontId="4" fillId="0" borderId="17" xfId="0" applyNumberFormat="1" applyFont="1" applyFill="1" applyBorder="1" applyAlignment="1">
      <alignment horizontal="right"/>
    </xf>
    <xf numFmtId="165" fontId="4" fillId="0" borderId="21" xfId="0" applyNumberFormat="1" applyFont="1" applyFill="1" applyBorder="1" applyAlignment="1">
      <alignment horizontal="right"/>
    </xf>
    <xf numFmtId="165" fontId="4" fillId="0" borderId="28" xfId="0" applyNumberFormat="1" applyFont="1" applyFill="1" applyBorder="1" applyAlignment="1">
      <alignment horizontal="right"/>
    </xf>
    <xf numFmtId="0" fontId="7" fillId="0" borderId="0" xfId="0" applyFont="1" applyBorder="1" applyAlignment="1">
      <alignment horizontal="left" wrapText="1"/>
    </xf>
    <xf numFmtId="0" fontId="2" fillId="0" borderId="20" xfId="0" applyFont="1" applyBorder="1" applyAlignment="1">
      <alignment horizontal="left" indent="1"/>
    </xf>
    <xf numFmtId="165" fontId="3" fillId="0" borderId="11" xfId="0" applyNumberFormat="1" applyFont="1" applyFill="1" applyBorder="1"/>
    <xf numFmtId="165" fontId="4" fillId="0" borderId="11" xfId="0" applyNumberFormat="1" applyFont="1" applyFill="1" applyBorder="1"/>
    <xf numFmtId="165" fontId="4" fillId="0" borderId="9" xfId="0" applyNumberFormat="1" applyFont="1" applyFill="1" applyBorder="1"/>
    <xf numFmtId="165" fontId="4" fillId="0" borderId="35" xfId="0" applyNumberFormat="1" applyFont="1" applyFill="1" applyBorder="1"/>
    <xf numFmtId="0" fontId="3" fillId="0" borderId="9" xfId="0" applyFont="1" applyBorder="1" applyAlignment="1">
      <alignment horizontal="left" indent="1"/>
    </xf>
    <xf numFmtId="0" fontId="4" fillId="10" borderId="33" xfId="0" applyFont="1" applyFill="1" applyBorder="1" applyAlignment="1">
      <alignment horizontal="right"/>
    </xf>
    <xf numFmtId="0" fontId="2" fillId="0" borderId="0" xfId="2" applyBorder="1"/>
    <xf numFmtId="0" fontId="2" fillId="0" borderId="0" xfId="0" applyFont="1" applyBorder="1"/>
    <xf numFmtId="165" fontId="2" fillId="0" borderId="10" xfId="0" applyNumberFormat="1" applyFont="1" applyBorder="1" applyAlignment="1">
      <alignment horizontal="right" indent="1"/>
    </xf>
    <xf numFmtId="165" fontId="4" fillId="0" borderId="2" xfId="0" applyNumberFormat="1" applyFont="1" applyFill="1" applyBorder="1"/>
    <xf numFmtId="0" fontId="4" fillId="0" borderId="19" xfId="0" applyFont="1" applyBorder="1" applyAlignment="1">
      <alignment horizontal="left"/>
    </xf>
    <xf numFmtId="0" fontId="4" fillId="0" borderId="22" xfId="0" applyFont="1" applyFill="1" applyBorder="1" applyAlignment="1">
      <alignment horizontal="right"/>
    </xf>
    <xf numFmtId="0" fontId="4" fillId="0" borderId="39" xfId="0" applyFont="1" applyBorder="1" applyAlignment="1">
      <alignment horizontal="left"/>
    </xf>
    <xf numFmtId="0" fontId="3" fillId="0" borderId="40" xfId="0" applyFont="1" applyBorder="1" applyAlignment="1">
      <alignment horizontal="left" indent="1"/>
    </xf>
    <xf numFmtId="0" fontId="4" fillId="0" borderId="12" xfId="0" applyFont="1" applyBorder="1"/>
    <xf numFmtId="0" fontId="4" fillId="0" borderId="19" xfId="0" applyFont="1" applyBorder="1" applyAlignment="1"/>
    <xf numFmtId="165" fontId="3" fillId="0" borderId="5" xfId="0" applyNumberFormat="1" applyFont="1" applyFill="1" applyBorder="1"/>
    <xf numFmtId="165" fontId="3" fillId="0" borderId="2" xfId="0" applyNumberFormat="1" applyFont="1" applyFill="1" applyBorder="1"/>
    <xf numFmtId="0" fontId="4" fillId="0" borderId="26" xfId="0" applyFont="1" applyBorder="1" applyAlignment="1"/>
    <xf numFmtId="0" fontId="4" fillId="9" borderId="20" xfId="0" applyFont="1" applyFill="1" applyBorder="1"/>
    <xf numFmtId="0" fontId="4" fillId="9" borderId="18" xfId="2" applyFont="1" applyFill="1" applyBorder="1" applyAlignment="1">
      <alignment horizontal="center"/>
    </xf>
    <xf numFmtId="44" fontId="2" fillId="9" borderId="9" xfId="1" applyFont="1" applyFill="1" applyBorder="1"/>
    <xf numFmtId="0" fontId="4" fillId="9" borderId="9" xfId="0" applyFont="1" applyFill="1" applyBorder="1"/>
    <xf numFmtId="0" fontId="4" fillId="12" borderId="20" xfId="0" applyFont="1" applyFill="1" applyBorder="1" applyAlignment="1">
      <alignment horizontal="center" vertical="center"/>
    </xf>
    <xf numFmtId="0" fontId="4" fillId="9" borderId="20" xfId="2" applyFont="1" applyFill="1" applyBorder="1" applyAlignment="1">
      <alignment horizontal="left" vertical="center"/>
    </xf>
    <xf numFmtId="0" fontId="4" fillId="9" borderId="20" xfId="0" applyFont="1" applyFill="1" applyBorder="1" applyAlignment="1">
      <alignment horizontal="left" vertical="center"/>
    </xf>
    <xf numFmtId="0" fontId="4" fillId="9" borderId="19" xfId="0" applyFont="1" applyFill="1" applyBorder="1"/>
    <xf numFmtId="0" fontId="2" fillId="0" borderId="0" xfId="0" applyFont="1" applyBorder="1" applyAlignment="1">
      <alignment horizontal="right"/>
    </xf>
    <xf numFmtId="0" fontId="2" fillId="0" borderId="5" xfId="2" applyBorder="1"/>
    <xf numFmtId="0" fontId="4" fillId="0" borderId="26" xfId="0" applyFont="1" applyBorder="1" applyAlignment="1">
      <alignment horizontal="left"/>
    </xf>
    <xf numFmtId="0" fontId="3" fillId="0" borderId="22" xfId="0" applyFont="1" applyBorder="1"/>
    <xf numFmtId="44" fontId="2" fillId="9" borderId="10" xfId="1" applyFont="1" applyFill="1" applyBorder="1"/>
    <xf numFmtId="0" fontId="3" fillId="0" borderId="1" xfId="0" applyFont="1" applyFill="1" applyBorder="1" applyAlignment="1">
      <alignment horizontal="left"/>
    </xf>
    <xf numFmtId="0" fontId="2" fillId="0" borderId="18" xfId="0" applyFont="1" applyBorder="1" applyAlignment="1"/>
    <xf numFmtId="0" fontId="4" fillId="0" borderId="5" xfId="0" applyFont="1" applyBorder="1" applyAlignment="1"/>
    <xf numFmtId="0" fontId="4" fillId="0" borderId="12" xfId="0" applyFont="1" applyBorder="1" applyAlignment="1"/>
    <xf numFmtId="165" fontId="4" fillId="9" borderId="10" xfId="0" applyNumberFormat="1" applyFont="1" applyFill="1" applyBorder="1"/>
    <xf numFmtId="165" fontId="2" fillId="9" borderId="10" xfId="1" applyNumberFormat="1" applyFont="1" applyFill="1" applyBorder="1"/>
    <xf numFmtId="165" fontId="2" fillId="9" borderId="9" xfId="1" applyNumberFormat="1" applyFont="1" applyFill="1" applyBorder="1"/>
    <xf numFmtId="165" fontId="2" fillId="4" borderId="9" xfId="1" applyNumberFormat="1" applyFont="1" applyFill="1" applyBorder="1"/>
    <xf numFmtId="165" fontId="2" fillId="4" borderId="10" xfId="1" applyNumberFormat="1" applyFont="1" applyFill="1" applyBorder="1"/>
    <xf numFmtId="165" fontId="4" fillId="4" borderId="38" xfId="0" applyNumberFormat="1" applyFont="1" applyFill="1" applyBorder="1"/>
    <xf numFmtId="165" fontId="2" fillId="0" borderId="35" xfId="1" applyNumberFormat="1" applyFont="1" applyFill="1" applyBorder="1"/>
    <xf numFmtId="165" fontId="4" fillId="0" borderId="10" xfId="0" applyNumberFormat="1" applyFont="1" applyFill="1" applyBorder="1"/>
    <xf numFmtId="165" fontId="2" fillId="0" borderId="9" xfId="1" applyNumberFormat="1" applyFont="1" applyFill="1" applyBorder="1"/>
    <xf numFmtId="165" fontId="11" fillId="0" borderId="5" xfId="1" applyNumberFormat="1" applyFont="1" applyFill="1" applyBorder="1" applyAlignment="1">
      <alignment horizontal="center"/>
    </xf>
    <xf numFmtId="165" fontId="2" fillId="9" borderId="9" xfId="0" applyNumberFormat="1" applyFont="1" applyFill="1" applyBorder="1"/>
    <xf numFmtId="165" fontId="8" fillId="9" borderId="9" xfId="1" applyNumberFormat="1" applyFont="1" applyFill="1" applyBorder="1"/>
    <xf numFmtId="165" fontId="3" fillId="9" borderId="9" xfId="0" applyNumberFormat="1" applyFont="1" applyFill="1" applyBorder="1"/>
    <xf numFmtId="165" fontId="4" fillId="0" borderId="37" xfId="0" applyNumberFormat="1" applyFont="1" applyFill="1" applyBorder="1"/>
    <xf numFmtId="165" fontId="4" fillId="0" borderId="34" xfId="0" applyNumberFormat="1" applyFont="1" applyFill="1" applyBorder="1"/>
    <xf numFmtId="165" fontId="4" fillId="4" borderId="12" xfId="1" applyNumberFormat="1" applyFont="1" applyFill="1" applyBorder="1"/>
    <xf numFmtId="165" fontId="4" fillId="12" borderId="1" xfId="0" applyNumberFormat="1" applyFont="1" applyFill="1" applyBorder="1" applyAlignment="1">
      <alignment horizontal="left" vertical="center"/>
    </xf>
    <xf numFmtId="165" fontId="4" fillId="9" borderId="9" xfId="0" applyNumberFormat="1" applyFont="1" applyFill="1" applyBorder="1"/>
    <xf numFmtId="165" fontId="4" fillId="4" borderId="12" xfId="0" applyNumberFormat="1" applyFont="1" applyFill="1" applyBorder="1"/>
    <xf numFmtId="165" fontId="4" fillId="4" borderId="37" xfId="0" applyNumberFormat="1" applyFont="1" applyFill="1" applyBorder="1"/>
    <xf numFmtId="165" fontId="3" fillId="0" borderId="9" xfId="0" applyNumberFormat="1" applyFont="1" applyFill="1" applyBorder="1" applyAlignment="1">
      <alignment horizontal="right"/>
    </xf>
    <xf numFmtId="165" fontId="3" fillId="0" borderId="9" xfId="1" applyNumberFormat="1" applyFont="1" applyFill="1" applyBorder="1" applyAlignment="1">
      <alignment horizontal="right"/>
    </xf>
    <xf numFmtId="165" fontId="4" fillId="9" borderId="9" xfId="1" applyNumberFormat="1" applyFont="1" applyFill="1" applyBorder="1"/>
    <xf numFmtId="165" fontId="4" fillId="9" borderId="10" xfId="1" applyNumberFormat="1" applyFont="1" applyFill="1" applyBorder="1"/>
    <xf numFmtId="165" fontId="3" fillId="0" borderId="7" xfId="1" applyNumberFormat="1" applyFont="1" applyFill="1" applyBorder="1" applyAlignment="1">
      <alignment horizontal="right"/>
    </xf>
    <xf numFmtId="165" fontId="11" fillId="7" borderId="9" xfId="1" applyNumberFormat="1" applyFont="1" applyFill="1" applyBorder="1" applyAlignment="1">
      <alignment horizontal="center"/>
    </xf>
    <xf numFmtId="165" fontId="11" fillId="7" borderId="10" xfId="1" applyNumberFormat="1" applyFont="1" applyFill="1" applyBorder="1" applyAlignment="1">
      <alignment horizontal="center"/>
    </xf>
    <xf numFmtId="165" fontId="4" fillId="4" borderId="37" xfId="1" applyNumberFormat="1" applyFont="1" applyFill="1" applyBorder="1"/>
    <xf numFmtId="165" fontId="3" fillId="0" borderId="2" xfId="1" applyNumberFormat="1" applyFont="1" applyFill="1" applyBorder="1"/>
    <xf numFmtId="165" fontId="3" fillId="0" borderId="9" xfId="1" applyNumberFormat="1" applyFont="1" applyFill="1" applyBorder="1"/>
    <xf numFmtId="165" fontId="3" fillId="9" borderId="9" xfId="1" applyNumberFormat="1" applyFont="1" applyFill="1" applyBorder="1"/>
    <xf numFmtId="165" fontId="11" fillId="9" borderId="10" xfId="1" applyNumberFormat="1" applyFont="1" applyFill="1" applyBorder="1" applyAlignment="1">
      <alignment horizontal="center"/>
    </xf>
    <xf numFmtId="165" fontId="10" fillId="0" borderId="5" xfId="1" applyNumberFormat="1" applyFont="1" applyFill="1" applyBorder="1"/>
    <xf numFmtId="165" fontId="3" fillId="9" borderId="4" xfId="0" applyNumberFormat="1" applyFont="1" applyFill="1" applyBorder="1" applyAlignment="1">
      <alignment horizontal="right"/>
    </xf>
    <xf numFmtId="165" fontId="3" fillId="9" borderId="4" xfId="1" applyNumberFormat="1" applyFont="1" applyFill="1" applyBorder="1" applyAlignment="1">
      <alignment horizontal="right"/>
    </xf>
    <xf numFmtId="165" fontId="3" fillId="9" borderId="7" xfId="1" applyNumberFormat="1" applyFont="1" applyFill="1" applyBorder="1" applyAlignment="1">
      <alignment horizontal="right"/>
    </xf>
    <xf numFmtId="165" fontId="3" fillId="2" borderId="9" xfId="1" applyNumberFormat="1" applyFont="1" applyFill="1" applyBorder="1" applyAlignment="1">
      <alignment horizontal="right"/>
    </xf>
    <xf numFmtId="165" fontId="4" fillId="6" borderId="12" xfId="0" applyNumberFormat="1" applyFont="1" applyFill="1" applyBorder="1"/>
    <xf numFmtId="165" fontId="4" fillId="2" borderId="12" xfId="0" applyNumberFormat="1" applyFont="1" applyFill="1" applyBorder="1"/>
    <xf numFmtId="165" fontId="3" fillId="9" borderId="5" xfId="0" applyNumberFormat="1" applyFont="1" applyFill="1" applyBorder="1" applyAlignment="1">
      <alignment horizontal="right"/>
    </xf>
    <xf numFmtId="165" fontId="3" fillId="9" borderId="5" xfId="1" applyNumberFormat="1" applyFont="1" applyFill="1" applyBorder="1" applyAlignment="1">
      <alignment horizontal="right"/>
    </xf>
    <xf numFmtId="165" fontId="3" fillId="9" borderId="11" xfId="1" applyNumberFormat="1" applyFont="1" applyFill="1" applyBorder="1" applyAlignment="1">
      <alignment horizontal="right"/>
    </xf>
    <xf numFmtId="165" fontId="4" fillId="0" borderId="0" xfId="0" applyNumberFormat="1" applyFont="1" applyFill="1" applyBorder="1"/>
    <xf numFmtId="165" fontId="4" fillId="3" borderId="1" xfId="0" applyNumberFormat="1" applyFont="1" applyFill="1" applyBorder="1" applyAlignment="1">
      <alignment horizontal="center" wrapText="1"/>
    </xf>
    <xf numFmtId="165" fontId="4" fillId="3" borderId="1" xfId="0" applyNumberFormat="1" applyFont="1" applyFill="1" applyBorder="1" applyAlignment="1">
      <alignment horizontal="left" wrapText="1"/>
    </xf>
    <xf numFmtId="165" fontId="0" fillId="0" borderId="5" xfId="0" applyNumberFormat="1" applyBorder="1" applyAlignment="1">
      <alignment horizontal="center"/>
    </xf>
    <xf numFmtId="165" fontId="0" fillId="0" borderId="5" xfId="0" applyNumberFormat="1" applyBorder="1" applyAlignment="1">
      <alignment horizontal="left" indent="1"/>
    </xf>
    <xf numFmtId="165" fontId="2" fillId="0" borderId="10" xfId="0" applyNumberFormat="1" applyFont="1" applyBorder="1" applyAlignment="1">
      <alignment horizontal="center"/>
    </xf>
    <xf numFmtId="165" fontId="2" fillId="0" borderId="10" xfId="0" applyNumberFormat="1" applyFont="1" applyBorder="1" applyAlignment="1">
      <alignment horizontal="left" indent="1"/>
    </xf>
    <xf numFmtId="165" fontId="4" fillId="0" borderId="9" xfId="0" applyNumberFormat="1" applyFont="1" applyBorder="1" applyAlignment="1">
      <alignment horizontal="center"/>
    </xf>
    <xf numFmtId="165" fontId="4" fillId="11" borderId="4" xfId="0" applyNumberFormat="1" applyFont="1" applyFill="1" applyBorder="1" applyAlignment="1">
      <alignment horizontal="center" vertical="center"/>
    </xf>
    <xf numFmtId="165" fontId="3" fillId="0" borderId="10" xfId="1" applyNumberFormat="1" applyFont="1" applyFill="1" applyBorder="1" applyAlignment="1">
      <alignment horizontal="right"/>
    </xf>
    <xf numFmtId="165" fontId="3" fillId="0" borderId="5" xfId="1" applyNumberFormat="1" applyFont="1" applyFill="1" applyBorder="1" applyAlignment="1">
      <alignment horizontal="right"/>
    </xf>
    <xf numFmtId="165" fontId="4" fillId="0" borderId="12" xfId="1" applyNumberFormat="1" applyFont="1" applyFill="1" applyBorder="1" applyAlignment="1">
      <alignment horizontal="right"/>
    </xf>
    <xf numFmtId="165" fontId="3" fillId="0" borderId="1" xfId="1" applyNumberFormat="1" applyFont="1" applyFill="1" applyBorder="1" applyAlignment="1">
      <alignment horizontal="right"/>
    </xf>
    <xf numFmtId="165" fontId="2" fillId="11" borderId="7" xfId="0" applyNumberFormat="1" applyFont="1" applyFill="1" applyBorder="1" applyAlignment="1">
      <alignment horizontal="center"/>
    </xf>
    <xf numFmtId="165" fontId="2" fillId="11" borderId="7" xfId="0" applyNumberFormat="1" applyFont="1" applyFill="1" applyBorder="1"/>
    <xf numFmtId="165" fontId="2" fillId="11" borderId="0" xfId="0" applyNumberFormat="1" applyFont="1" applyFill="1" applyBorder="1"/>
    <xf numFmtId="165" fontId="4" fillId="0" borderId="26" xfId="0" applyNumberFormat="1" applyFont="1" applyBorder="1" applyAlignment="1">
      <alignment horizontal="left"/>
    </xf>
    <xf numFmtId="165" fontId="2" fillId="0" borderId="13" xfId="0" applyNumberFormat="1" applyFont="1" applyBorder="1" applyAlignment="1">
      <alignment horizontal="left"/>
    </xf>
    <xf numFmtId="165" fontId="3" fillId="0" borderId="12" xfId="1" applyNumberFormat="1" applyFont="1" applyFill="1" applyBorder="1" applyAlignment="1">
      <alignment horizontal="right"/>
    </xf>
    <xf numFmtId="165" fontId="3" fillId="0" borderId="11" xfId="1" applyNumberFormat="1" applyFont="1" applyFill="1" applyBorder="1" applyAlignment="1">
      <alignment horizontal="right"/>
    </xf>
    <xf numFmtId="165" fontId="3" fillId="11" borderId="10" xfId="0" applyNumberFormat="1" applyFont="1" applyFill="1" applyBorder="1" applyAlignment="1">
      <alignment horizontal="right"/>
    </xf>
    <xf numFmtId="165" fontId="3" fillId="11" borderId="31" xfId="0" applyNumberFormat="1" applyFont="1" applyFill="1" applyBorder="1" applyAlignment="1">
      <alignment horizontal="right"/>
    </xf>
    <xf numFmtId="165" fontId="3" fillId="11" borderId="10" xfId="1" applyNumberFormat="1" applyFont="1" applyFill="1" applyBorder="1" applyAlignment="1">
      <alignment horizontal="right"/>
    </xf>
    <xf numFmtId="165" fontId="4" fillId="0" borderId="8" xfId="2" applyNumberFormat="1" applyFont="1" applyBorder="1"/>
    <xf numFmtId="165" fontId="4" fillId="0" borderId="8" xfId="0" applyNumberFormat="1" applyFont="1" applyFill="1" applyBorder="1" applyAlignment="1">
      <alignment horizontal="right"/>
    </xf>
    <xf numFmtId="165" fontId="2" fillId="0" borderId="0" xfId="2" applyNumberFormat="1" applyFont="1" applyBorder="1"/>
    <xf numFmtId="165" fontId="4" fillId="0" borderId="0" xfId="0" applyNumberFormat="1" applyFont="1" applyFill="1" applyBorder="1" applyAlignment="1">
      <alignment horizontal="right"/>
    </xf>
    <xf numFmtId="165" fontId="4" fillId="0" borderId="31" xfId="0" applyNumberFormat="1" applyFont="1" applyFill="1" applyBorder="1"/>
    <xf numFmtId="165" fontId="4" fillId="12" borderId="4" xfId="0" applyNumberFormat="1" applyFont="1" applyFill="1" applyBorder="1" applyAlignment="1">
      <alignment horizontal="left" vertical="center"/>
    </xf>
    <xf numFmtId="165" fontId="3" fillId="0" borderId="5" xfId="1" applyNumberFormat="1" applyFont="1" applyFill="1" applyBorder="1"/>
    <xf numFmtId="165" fontId="3" fillId="0" borderId="6" xfId="1" applyNumberFormat="1" applyFont="1" applyFill="1" applyBorder="1"/>
    <xf numFmtId="165" fontId="2" fillId="9" borderId="11" xfId="0" applyNumberFormat="1" applyFont="1" applyFill="1" applyBorder="1"/>
    <xf numFmtId="165" fontId="10" fillId="0" borderId="9" xfId="1" applyNumberFormat="1" applyFont="1" applyFill="1" applyBorder="1"/>
    <xf numFmtId="165" fontId="4" fillId="6" borderId="9" xfId="1" applyNumberFormat="1" applyFont="1" applyFill="1" applyBorder="1"/>
    <xf numFmtId="165" fontId="4" fillId="0" borderId="7" xfId="0" applyNumberFormat="1" applyFont="1" applyFill="1" applyBorder="1"/>
    <xf numFmtId="165" fontId="2" fillId="0" borderId="7" xfId="0" applyNumberFormat="1" applyFont="1" applyBorder="1" applyAlignment="1">
      <alignment horizontal="left"/>
    </xf>
    <xf numFmtId="165" fontId="2" fillId="0" borderId="20" xfId="0" applyNumberFormat="1" applyFont="1" applyBorder="1" applyAlignment="1">
      <alignment horizontal="left" indent="1"/>
    </xf>
    <xf numFmtId="165" fontId="2" fillId="0" borderId="4" xfId="0" applyNumberFormat="1" applyFont="1" applyBorder="1" applyAlignment="1">
      <alignment horizontal="left" indent="1"/>
    </xf>
    <xf numFmtId="165" fontId="4" fillId="0" borderId="9" xfId="0" applyNumberFormat="1" applyFont="1" applyBorder="1" applyAlignment="1">
      <alignment horizontal="right"/>
    </xf>
    <xf numFmtId="165" fontId="4" fillId="0" borderId="9" xfId="0" applyNumberFormat="1" applyFont="1" applyBorder="1" applyAlignment="1">
      <alignment horizontal="left"/>
    </xf>
    <xf numFmtId="165" fontId="4" fillId="11" borderId="4" xfId="0" applyNumberFormat="1" applyFont="1" applyFill="1" applyBorder="1" applyAlignment="1">
      <alignment horizontal="left" vertical="center"/>
    </xf>
    <xf numFmtId="164" fontId="4" fillId="9" borderId="10" xfId="0" applyNumberFormat="1" applyFont="1" applyFill="1" applyBorder="1" applyAlignment="1">
      <alignment horizontal="center" vertical="center" wrapText="1"/>
    </xf>
    <xf numFmtId="0" fontId="2" fillId="0" borderId="1" xfId="0" applyFont="1" applyBorder="1" applyAlignment="1">
      <alignment horizontal="center"/>
    </xf>
    <xf numFmtId="165" fontId="4" fillId="11" borderId="4" xfId="0" applyNumberFormat="1" applyFont="1" applyFill="1" applyBorder="1" applyAlignment="1">
      <alignment horizontal="left" vertical="center"/>
    </xf>
    <xf numFmtId="165" fontId="4" fillId="9" borderId="10" xfId="0" applyNumberFormat="1" applyFont="1" applyFill="1" applyBorder="1" applyAlignment="1">
      <alignment horizontal="center" vertical="center" wrapText="1"/>
    </xf>
    <xf numFmtId="165" fontId="2" fillId="0" borderId="0" xfId="0" applyNumberFormat="1" applyFont="1" applyBorder="1" applyAlignment="1">
      <alignment horizontal="center"/>
    </xf>
    <xf numFmtId="165" fontId="2" fillId="0" borderId="0" xfId="0" applyNumberFormat="1" applyFont="1" applyBorder="1"/>
    <xf numFmtId="0" fontId="12" fillId="0" borderId="0" xfId="0" applyFont="1" applyBorder="1"/>
    <xf numFmtId="165" fontId="2" fillId="4" borderId="6" xfId="1" applyNumberFormat="1" applyFont="1" applyFill="1" applyBorder="1"/>
    <xf numFmtId="165" fontId="4" fillId="0" borderId="6" xfId="0" applyNumberFormat="1" applyFont="1" applyBorder="1" applyAlignment="1">
      <alignment horizontal="right"/>
    </xf>
    <xf numFmtId="165" fontId="3" fillId="0" borderId="0" xfId="1" applyNumberFormat="1" applyFont="1" applyFill="1" applyBorder="1" applyAlignment="1">
      <alignment horizontal="right"/>
    </xf>
    <xf numFmtId="165" fontId="4" fillId="6" borderId="13" xfId="0" applyNumberFormat="1" applyFont="1" applyFill="1" applyBorder="1"/>
    <xf numFmtId="165" fontId="4" fillId="0" borderId="1" xfId="0" applyNumberFormat="1" applyFont="1" applyBorder="1" applyAlignment="1">
      <alignment horizontal="left"/>
    </xf>
    <xf numFmtId="165" fontId="2" fillId="11" borderId="4" xfId="0" applyNumberFormat="1" applyFont="1" applyFill="1" applyBorder="1"/>
    <xf numFmtId="165" fontId="3" fillId="0" borderId="7" xfId="0" applyNumberFormat="1" applyFont="1" applyFill="1" applyBorder="1" applyAlignment="1">
      <alignment horizontal="right"/>
    </xf>
    <xf numFmtId="165" fontId="3" fillId="0" borderId="4" xfId="0" applyNumberFormat="1" applyFont="1" applyFill="1" applyBorder="1" applyAlignment="1">
      <alignment horizontal="right"/>
    </xf>
    <xf numFmtId="165" fontId="4" fillId="0" borderId="2" xfId="0" applyNumberFormat="1" applyFont="1" applyBorder="1" applyAlignment="1">
      <alignment horizontal="left"/>
    </xf>
    <xf numFmtId="165" fontId="3" fillId="11" borderId="7" xfId="0" applyNumberFormat="1" applyFont="1" applyFill="1" applyBorder="1" applyAlignment="1">
      <alignment horizontal="right"/>
    </xf>
    <xf numFmtId="165" fontId="4" fillId="0" borderId="42" xfId="0" applyNumberFormat="1" applyFont="1" applyFill="1" applyBorder="1"/>
    <xf numFmtId="0" fontId="2" fillId="0" borderId="35" xfId="0" applyFont="1" applyBorder="1"/>
    <xf numFmtId="3" fontId="3" fillId="0" borderId="35" xfId="0" applyNumberFormat="1" applyFont="1" applyFill="1" applyBorder="1"/>
    <xf numFmtId="3" fontId="3" fillId="5" borderId="6" xfId="0" applyNumberFormat="1" applyFont="1" applyFill="1" applyBorder="1"/>
    <xf numFmtId="165" fontId="3" fillId="0" borderId="35" xfId="0" applyNumberFormat="1" applyFont="1" applyFill="1" applyBorder="1"/>
    <xf numFmtId="165" fontId="3" fillId="0" borderId="6" xfId="0" applyNumberFormat="1" applyFont="1" applyFill="1" applyBorder="1"/>
    <xf numFmtId="165" fontId="2" fillId="9" borderId="6" xfId="1" applyNumberFormat="1" applyFont="1" applyFill="1" applyBorder="1"/>
    <xf numFmtId="165" fontId="2" fillId="4" borderId="35" xfId="1" applyNumberFormat="1" applyFont="1" applyFill="1" applyBorder="1"/>
    <xf numFmtId="165" fontId="2" fillId="4" borderId="31" xfId="1" applyNumberFormat="1" applyFont="1" applyFill="1" applyBorder="1"/>
    <xf numFmtId="165" fontId="11" fillId="0" borderId="2" xfId="1" applyNumberFormat="1" applyFont="1" applyFill="1" applyBorder="1" applyAlignment="1">
      <alignment horizontal="center"/>
    </xf>
    <xf numFmtId="165" fontId="3" fillId="9" borderId="6" xfId="0" applyNumberFormat="1" applyFont="1" applyFill="1" applyBorder="1"/>
    <xf numFmtId="165" fontId="3" fillId="0" borderId="6" xfId="1" applyNumberFormat="1" applyFont="1" applyFill="1" applyBorder="1" applyAlignment="1">
      <alignment horizontal="right"/>
    </xf>
    <xf numFmtId="165" fontId="4" fillId="9" borderId="31" xfId="1" applyNumberFormat="1" applyFont="1" applyFill="1" applyBorder="1"/>
    <xf numFmtId="165" fontId="8" fillId="4" borderId="6" xfId="1" applyNumberFormat="1" applyFont="1" applyFill="1" applyBorder="1"/>
    <xf numFmtId="165" fontId="11" fillId="7" borderId="6" xfId="1" applyNumberFormat="1" applyFont="1" applyFill="1" applyBorder="1" applyAlignment="1">
      <alignment horizontal="center"/>
    </xf>
    <xf numFmtId="165" fontId="11" fillId="7" borderId="31" xfId="1" applyNumberFormat="1" applyFont="1" applyFill="1" applyBorder="1" applyAlignment="1">
      <alignment horizontal="center"/>
    </xf>
    <xf numFmtId="165" fontId="11" fillId="9" borderId="31" xfId="1" applyNumberFormat="1" applyFont="1" applyFill="1" applyBorder="1" applyAlignment="1">
      <alignment horizontal="center"/>
    </xf>
    <xf numFmtId="165" fontId="10" fillId="0" borderId="2" xfId="1" applyNumberFormat="1" applyFont="1" applyFill="1" applyBorder="1"/>
    <xf numFmtId="165" fontId="3" fillId="2" borderId="7" xfId="1" applyNumberFormat="1" applyFont="1" applyFill="1" applyBorder="1" applyAlignment="1">
      <alignment horizontal="right"/>
    </xf>
    <xf numFmtId="165" fontId="3" fillId="9" borderId="2" xfId="1" applyNumberFormat="1" applyFont="1" applyFill="1" applyBorder="1" applyAlignment="1">
      <alignment horizontal="right"/>
    </xf>
    <xf numFmtId="165" fontId="3" fillId="2" borderId="6" xfId="1" applyNumberFormat="1" applyFont="1" applyFill="1" applyBorder="1" applyAlignment="1">
      <alignment horizontal="right"/>
    </xf>
    <xf numFmtId="0" fontId="2" fillId="0" borderId="35" xfId="2" applyBorder="1"/>
    <xf numFmtId="3" fontId="3" fillId="0" borderId="6" xfId="0" applyNumberFormat="1" applyFont="1" applyFill="1" applyBorder="1"/>
    <xf numFmtId="44" fontId="2" fillId="9" borderId="31" xfId="1" applyFont="1" applyFill="1" applyBorder="1"/>
    <xf numFmtId="165" fontId="4" fillId="0" borderId="6" xfId="0" applyNumberFormat="1" applyFont="1" applyFill="1" applyBorder="1"/>
    <xf numFmtId="165" fontId="2" fillId="9" borderId="31" xfId="1" applyNumberFormat="1" applyFont="1" applyFill="1" applyBorder="1"/>
    <xf numFmtId="165" fontId="4" fillId="9" borderId="6" xfId="1" applyNumberFormat="1" applyFont="1" applyFill="1" applyBorder="1"/>
    <xf numFmtId="165" fontId="2" fillId="9" borderId="35" xfId="1" applyNumberFormat="1" applyFont="1" applyFill="1" applyBorder="1"/>
    <xf numFmtId="165" fontId="4" fillId="6" borderId="6" xfId="0" applyNumberFormat="1" applyFont="1" applyFill="1" applyBorder="1"/>
    <xf numFmtId="165" fontId="3" fillId="0" borderId="31" xfId="1" applyNumberFormat="1" applyFont="1" applyFill="1" applyBorder="1" applyAlignment="1">
      <alignment horizontal="right"/>
    </xf>
    <xf numFmtId="0" fontId="3" fillId="0" borderId="35" xfId="0" applyFont="1" applyBorder="1"/>
    <xf numFmtId="0" fontId="3" fillId="0" borderId="1" xfId="0" applyFont="1" applyBorder="1"/>
    <xf numFmtId="0" fontId="2" fillId="0" borderId="1" xfId="2" applyBorder="1"/>
    <xf numFmtId="0" fontId="2" fillId="0" borderId="1" xfId="0" applyFont="1" applyBorder="1"/>
    <xf numFmtId="44" fontId="4" fillId="0" borderId="9" xfId="1" applyFont="1" applyBorder="1" applyAlignment="1">
      <alignment horizontal="center"/>
    </xf>
    <xf numFmtId="164" fontId="4" fillId="9" borderId="10" xfId="2" applyNumberFormat="1" applyFont="1" applyFill="1" applyBorder="1" applyAlignment="1">
      <alignment horizontal="center" vertical="center" wrapText="1"/>
    </xf>
    <xf numFmtId="0" fontId="4" fillId="0" borderId="9" xfId="0" applyFont="1" applyBorder="1"/>
    <xf numFmtId="164" fontId="2" fillId="0" borderId="9" xfId="0" applyNumberFormat="1" applyFont="1" applyFill="1" applyBorder="1"/>
    <xf numFmtId="0" fontId="2" fillId="0" borderId="9" xfId="2" applyBorder="1"/>
    <xf numFmtId="0" fontId="4" fillId="0" borderId="5" xfId="0" applyFont="1" applyBorder="1"/>
    <xf numFmtId="3" fontId="4" fillId="0" borderId="12" xfId="0" applyNumberFormat="1" applyFont="1" applyFill="1" applyBorder="1"/>
    <xf numFmtId="44" fontId="4" fillId="0" borderId="5" xfId="1" applyFont="1" applyBorder="1" applyAlignment="1">
      <alignment horizontal="center"/>
    </xf>
    <xf numFmtId="0" fontId="4" fillId="3" borderId="35" xfId="0" applyFont="1" applyFill="1" applyBorder="1"/>
    <xf numFmtId="0" fontId="4" fillId="11" borderId="35" xfId="0" applyFont="1" applyFill="1" applyBorder="1"/>
    <xf numFmtId="0" fontId="4" fillId="0" borderId="9" xfId="0" applyFont="1" applyFill="1" applyBorder="1"/>
    <xf numFmtId="0" fontId="4" fillId="13" borderId="9" xfId="0" applyFont="1" applyFill="1" applyBorder="1"/>
    <xf numFmtId="164" fontId="2" fillId="13" borderId="9" xfId="0" applyNumberFormat="1" applyFont="1" applyFill="1" applyBorder="1"/>
    <xf numFmtId="164" fontId="2" fillId="13" borderId="10" xfId="0" applyNumberFormat="1" applyFont="1" applyFill="1" applyBorder="1"/>
    <xf numFmtId="0" fontId="2" fillId="0" borderId="41" xfId="0" applyFont="1" applyBorder="1"/>
    <xf numFmtId="0" fontId="2" fillId="0" borderId="45" xfId="0" applyFont="1" applyBorder="1"/>
    <xf numFmtId="164" fontId="2" fillId="3" borderId="0" xfId="0" applyNumberFormat="1" applyFont="1" applyFill="1"/>
    <xf numFmtId="165" fontId="4" fillId="8" borderId="0" xfId="0" applyNumberFormat="1" applyFont="1" applyFill="1" applyBorder="1" applyAlignment="1">
      <alignment horizontal="right"/>
    </xf>
    <xf numFmtId="165" fontId="4" fillId="10" borderId="0" xfId="0" applyNumberFormat="1" applyFont="1" applyFill="1" applyBorder="1" applyAlignment="1">
      <alignment horizontal="right"/>
    </xf>
    <xf numFmtId="165" fontId="2" fillId="10" borderId="50" xfId="2" applyNumberFormat="1" applyFont="1" applyFill="1" applyBorder="1"/>
    <xf numFmtId="165" fontId="4" fillId="8" borderId="51" xfId="0" applyNumberFormat="1" applyFont="1" applyFill="1" applyBorder="1" applyAlignment="1">
      <alignment horizontal="right"/>
    </xf>
    <xf numFmtId="165" fontId="2" fillId="10" borderId="22" xfId="2" applyNumberFormat="1" applyFont="1" applyFill="1" applyBorder="1"/>
    <xf numFmtId="165" fontId="2" fillId="10" borderId="46" xfId="2" applyNumberFormat="1" applyFont="1" applyFill="1" applyBorder="1"/>
    <xf numFmtId="165" fontId="4" fillId="8" borderId="45" xfId="0" applyNumberFormat="1" applyFont="1" applyFill="1" applyBorder="1" applyAlignment="1">
      <alignment horizontal="right"/>
    </xf>
    <xf numFmtId="0" fontId="2" fillId="0" borderId="1" xfId="0" applyFont="1" applyBorder="1" applyAlignment="1"/>
    <xf numFmtId="0" fontId="13" fillId="0" borderId="0" xfId="0" applyFont="1"/>
    <xf numFmtId="165" fontId="2" fillId="0" borderId="11" xfId="0" applyNumberFormat="1" applyFont="1" applyBorder="1" applyAlignment="1">
      <alignment horizontal="right" indent="1"/>
    </xf>
    <xf numFmtId="165" fontId="2" fillId="0" borderId="35" xfId="0" applyNumberFormat="1" applyFont="1" applyBorder="1" applyAlignment="1">
      <alignment horizontal="right" indent="1"/>
    </xf>
    <xf numFmtId="165" fontId="10" fillId="4" borderId="12" xfId="1" applyNumberFormat="1" applyFont="1" applyFill="1" applyBorder="1"/>
    <xf numFmtId="44" fontId="4" fillId="9" borderId="9" xfId="1" applyFont="1" applyFill="1" applyBorder="1" applyAlignment="1">
      <alignment horizontal="center"/>
    </xf>
    <xf numFmtId="9" fontId="4" fillId="9" borderId="9" xfId="0" applyNumberFormat="1" applyFont="1" applyFill="1" applyBorder="1" applyAlignment="1">
      <alignment horizontal="center"/>
    </xf>
    <xf numFmtId="165" fontId="3" fillId="0" borderId="2" xfId="1" applyNumberFormat="1" applyFont="1" applyFill="1" applyBorder="1" applyAlignment="1">
      <alignment horizontal="right"/>
    </xf>
    <xf numFmtId="0" fontId="2" fillId="9" borderId="9" xfId="2" applyFill="1" applyBorder="1"/>
    <xf numFmtId="0" fontId="2" fillId="0" borderId="9" xfId="2" applyFill="1" applyBorder="1"/>
    <xf numFmtId="165" fontId="3" fillId="9" borderId="10" xfId="0" applyNumberFormat="1" applyFont="1" applyFill="1" applyBorder="1"/>
    <xf numFmtId="165" fontId="3" fillId="9" borderId="31" xfId="0" applyNumberFormat="1" applyFont="1" applyFill="1" applyBorder="1"/>
    <xf numFmtId="0" fontId="2" fillId="12" borderId="2" xfId="2" applyFill="1" applyBorder="1"/>
    <xf numFmtId="0" fontId="2" fillId="12" borderId="1" xfId="2" applyFill="1" applyBorder="1"/>
    <xf numFmtId="0" fontId="2" fillId="0" borderId="2" xfId="2" applyBorder="1"/>
    <xf numFmtId="9" fontId="13" fillId="9" borderId="6" xfId="0" applyNumberFormat="1" applyFont="1" applyFill="1" applyBorder="1" applyAlignment="1">
      <alignment horizontal="center"/>
    </xf>
    <xf numFmtId="0" fontId="2" fillId="0" borderId="45" xfId="2" applyBorder="1"/>
    <xf numFmtId="0" fontId="4" fillId="12" borderId="19" xfId="2" applyFont="1" applyFill="1" applyBorder="1" applyAlignment="1">
      <alignment horizontal="center" vertical="center"/>
    </xf>
    <xf numFmtId="0" fontId="4" fillId="12" borderId="1" xfId="2" applyFont="1" applyFill="1" applyBorder="1" applyAlignment="1">
      <alignment vertical="center"/>
    </xf>
    <xf numFmtId="0" fontId="5" fillId="9" borderId="46" xfId="2" applyFont="1" applyFill="1" applyBorder="1" applyAlignment="1">
      <alignment horizontal="center" vertical="top"/>
    </xf>
    <xf numFmtId="164" fontId="4" fillId="9" borderId="27" xfId="0" applyNumberFormat="1" applyFont="1" applyFill="1" applyBorder="1" applyAlignment="1">
      <alignment horizontal="center" vertical="top" wrapText="1"/>
    </xf>
    <xf numFmtId="165" fontId="10" fillId="4" borderId="9" xfId="1" applyNumberFormat="1" applyFont="1" applyFill="1" applyBorder="1"/>
    <xf numFmtId="165" fontId="11" fillId="7" borderId="5" xfId="1" applyNumberFormat="1" applyFont="1" applyFill="1" applyBorder="1" applyAlignment="1">
      <alignment horizontal="center"/>
    </xf>
    <xf numFmtId="165" fontId="11" fillId="0" borderId="9" xfId="1" applyNumberFormat="1" applyFont="1" applyFill="1" applyBorder="1" applyAlignment="1">
      <alignment horizontal="center"/>
    </xf>
    <xf numFmtId="165" fontId="4" fillId="13" borderId="13" xfId="0" applyNumberFormat="1" applyFont="1" applyFill="1" applyBorder="1"/>
    <xf numFmtId="165" fontId="4" fillId="13" borderId="37" xfId="0" applyNumberFormat="1" applyFont="1" applyFill="1" applyBorder="1"/>
    <xf numFmtId="0" fontId="2" fillId="0" borderId="6" xfId="2" applyFill="1" applyBorder="1"/>
    <xf numFmtId="164" fontId="2" fillId="13" borderId="31" xfId="0" applyNumberFormat="1" applyFont="1" applyFill="1" applyBorder="1"/>
    <xf numFmtId="164" fontId="2" fillId="13" borderId="6" xfId="0" applyNumberFormat="1" applyFont="1" applyFill="1" applyBorder="1"/>
    <xf numFmtId="0" fontId="2" fillId="0" borderId="6" xfId="2" applyBorder="1"/>
    <xf numFmtId="0" fontId="2" fillId="0" borderId="7" xfId="2" applyBorder="1"/>
    <xf numFmtId="165" fontId="0" fillId="0" borderId="2" xfId="0" applyNumberFormat="1" applyBorder="1" applyAlignment="1">
      <alignment horizontal="right" indent="1"/>
    </xf>
    <xf numFmtId="0" fontId="2" fillId="13" borderId="9" xfId="0" applyFont="1" applyFill="1" applyBorder="1"/>
    <xf numFmtId="0" fontId="4" fillId="0" borderId="5" xfId="0" applyFont="1" applyFill="1" applyBorder="1"/>
    <xf numFmtId="44" fontId="4" fillId="9" borderId="5" xfId="1" applyFont="1" applyFill="1" applyBorder="1" applyAlignment="1">
      <alignment horizontal="center"/>
    </xf>
    <xf numFmtId="164" fontId="3" fillId="0" borderId="9" xfId="0" applyNumberFormat="1" applyFont="1" applyBorder="1"/>
    <xf numFmtId="0" fontId="3" fillId="0" borderId="9" xfId="0" applyFont="1" applyBorder="1"/>
    <xf numFmtId="10" fontId="3" fillId="0" borderId="9" xfId="0" applyNumberFormat="1" applyFont="1" applyBorder="1"/>
    <xf numFmtId="9" fontId="3" fillId="0" borderId="9" xfId="0" applyNumberFormat="1" applyFont="1" applyBorder="1"/>
    <xf numFmtId="164" fontId="3" fillId="12" borderId="9" xfId="0" applyNumberFormat="1" applyFont="1" applyFill="1" applyBorder="1"/>
    <xf numFmtId="164" fontId="3" fillId="13" borderId="9" xfId="0" applyNumberFormat="1" applyFont="1" applyFill="1" applyBorder="1"/>
    <xf numFmtId="164" fontId="3" fillId="13" borderId="10" xfId="0" applyNumberFormat="1" applyFont="1" applyFill="1" applyBorder="1"/>
    <xf numFmtId="164" fontId="3" fillId="0" borderId="5" xfId="0" applyNumberFormat="1" applyFont="1" applyBorder="1"/>
    <xf numFmtId="0" fontId="3" fillId="0" borderId="5" xfId="0" applyFont="1" applyBorder="1"/>
    <xf numFmtId="165" fontId="4" fillId="13" borderId="9" xfId="1" applyNumberFormat="1" applyFont="1" applyFill="1" applyBorder="1"/>
    <xf numFmtId="165" fontId="4" fillId="12" borderId="9" xfId="0" applyNumberFormat="1" applyFont="1" applyFill="1" applyBorder="1" applyAlignment="1">
      <alignment horizontal="left" vertical="center"/>
    </xf>
    <xf numFmtId="10" fontId="3" fillId="13" borderId="9" xfId="0" applyNumberFormat="1" applyFont="1" applyFill="1" applyBorder="1"/>
    <xf numFmtId="10" fontId="3" fillId="13" borderId="10" xfId="0" applyNumberFormat="1" applyFont="1" applyFill="1" applyBorder="1"/>
    <xf numFmtId="10" fontId="3" fillId="0" borderId="5" xfId="0" applyNumberFormat="1" applyFont="1" applyBorder="1"/>
    <xf numFmtId="0" fontId="3" fillId="0" borderId="6" xfId="0" applyFont="1" applyBorder="1"/>
    <xf numFmtId="0" fontId="3" fillId="0" borderId="2" xfId="0" applyFont="1" applyBorder="1"/>
    <xf numFmtId="0" fontId="3" fillId="13" borderId="6" xfId="0" applyFont="1" applyFill="1" applyBorder="1"/>
    <xf numFmtId="9" fontId="4" fillId="9" borderId="6" xfId="0" applyNumberFormat="1" applyFont="1" applyFill="1" applyBorder="1" applyAlignment="1">
      <alignment horizontal="center"/>
    </xf>
    <xf numFmtId="0" fontId="3" fillId="13" borderId="31" xfId="0" applyFont="1" applyFill="1" applyBorder="1"/>
    <xf numFmtId="0" fontId="3" fillId="12" borderId="6" xfId="0" applyFont="1" applyFill="1" applyBorder="1"/>
    <xf numFmtId="165" fontId="4" fillId="13" borderId="6" xfId="1" applyNumberFormat="1" applyFont="1" applyFill="1" applyBorder="1"/>
    <xf numFmtId="9" fontId="4" fillId="0" borderId="6" xfId="0" applyNumberFormat="1" applyFont="1" applyFill="1" applyBorder="1" applyAlignment="1">
      <alignment horizontal="center"/>
    </xf>
    <xf numFmtId="9" fontId="4" fillId="0" borderId="2" xfId="0" applyNumberFormat="1" applyFont="1" applyFill="1" applyBorder="1" applyAlignment="1">
      <alignment horizontal="center"/>
    </xf>
    <xf numFmtId="165" fontId="4" fillId="0" borderId="35" xfId="1" applyNumberFormat="1" applyFont="1" applyFill="1" applyBorder="1"/>
    <xf numFmtId="165" fontId="4" fillId="4" borderId="12" xfId="1" applyNumberFormat="1" applyFont="1" applyFill="1" applyBorder="1" applyAlignment="1">
      <alignment horizontal="right"/>
    </xf>
    <xf numFmtId="10" fontId="13" fillId="9" borderId="6" xfId="0" applyNumberFormat="1" applyFont="1" applyFill="1" applyBorder="1" applyAlignment="1">
      <alignment horizontal="center"/>
    </xf>
    <xf numFmtId="164" fontId="3" fillId="0" borderId="6" xfId="0" applyNumberFormat="1" applyFont="1" applyBorder="1"/>
    <xf numFmtId="164" fontId="3" fillId="13" borderId="6" xfId="0" applyNumberFormat="1" applyFont="1" applyFill="1" applyBorder="1"/>
    <xf numFmtId="164" fontId="3" fillId="13" borderId="31" xfId="0" applyNumberFormat="1" applyFont="1" applyFill="1" applyBorder="1"/>
    <xf numFmtId="164" fontId="3" fillId="0" borderId="2" xfId="0" applyNumberFormat="1" applyFont="1" applyBorder="1"/>
    <xf numFmtId="164" fontId="3" fillId="12" borderId="6" xfId="0" applyNumberFormat="1" applyFont="1" applyFill="1" applyBorder="1"/>
    <xf numFmtId="9" fontId="4" fillId="9" borderId="2" xfId="0" applyNumberFormat="1" applyFont="1" applyFill="1" applyBorder="1" applyAlignment="1">
      <alignment horizontal="center"/>
    </xf>
    <xf numFmtId="0" fontId="2" fillId="13" borderId="6" xfId="0" applyFont="1" applyFill="1" applyBorder="1"/>
    <xf numFmtId="0" fontId="4" fillId="0" borderId="2" xfId="0" applyFont="1" applyFill="1" applyBorder="1"/>
    <xf numFmtId="164" fontId="2" fillId="0" borderId="2" xfId="0" applyNumberFormat="1" applyFont="1" applyFill="1" applyBorder="1"/>
    <xf numFmtId="10" fontId="2" fillId="0" borderId="6" xfId="0" applyNumberFormat="1" applyFont="1" applyFill="1" applyBorder="1"/>
    <xf numFmtId="164" fontId="2" fillId="0" borderId="6" xfId="0" applyNumberFormat="1" applyFont="1" applyFill="1" applyBorder="1"/>
    <xf numFmtId="10" fontId="2" fillId="0" borderId="2" xfId="0" applyNumberFormat="1" applyFont="1" applyFill="1" applyBorder="1"/>
    <xf numFmtId="164" fontId="2" fillId="0" borderId="37" xfId="0" applyNumberFormat="1" applyFont="1" applyFill="1" applyBorder="1"/>
    <xf numFmtId="0" fontId="2" fillId="0" borderId="37" xfId="2" applyBorder="1"/>
    <xf numFmtId="0" fontId="0" fillId="0" borderId="35" xfId="0" applyBorder="1"/>
    <xf numFmtId="165" fontId="3" fillId="14" borderId="9" xfId="1" applyNumberFormat="1" applyFont="1" applyFill="1" applyBorder="1" applyAlignment="1">
      <alignment horizontal="right"/>
    </xf>
    <xf numFmtId="165" fontId="3" fillId="14" borderId="14" xfId="1" applyNumberFormat="1" applyFont="1" applyFill="1" applyBorder="1" applyAlignment="1">
      <alignment horizontal="right"/>
    </xf>
    <xf numFmtId="165" fontId="2" fillId="14" borderId="7" xfId="1" applyNumberFormat="1" applyFont="1" applyFill="1" applyBorder="1" applyAlignment="1">
      <alignment horizontal="right"/>
    </xf>
    <xf numFmtId="165" fontId="3" fillId="14" borderId="7" xfId="1" applyNumberFormat="1" applyFont="1" applyFill="1" applyBorder="1" applyAlignment="1">
      <alignment horizontal="right"/>
    </xf>
    <xf numFmtId="165" fontId="3" fillId="15" borderId="9" xfId="1" applyNumberFormat="1" applyFont="1" applyFill="1" applyBorder="1" applyAlignment="1">
      <alignment horizontal="right"/>
    </xf>
    <xf numFmtId="165" fontId="3" fillId="14" borderId="10" xfId="1" applyNumberFormat="1" applyFont="1" applyFill="1" applyBorder="1" applyAlignment="1">
      <alignment horizontal="right"/>
    </xf>
    <xf numFmtId="165" fontId="3" fillId="14" borderId="9" xfId="0" applyNumberFormat="1" applyFont="1" applyFill="1" applyBorder="1"/>
    <xf numFmtId="165" fontId="3" fillId="14" borderId="6" xfId="1" applyNumberFormat="1" applyFont="1" applyFill="1" applyBorder="1"/>
    <xf numFmtId="165" fontId="3" fillId="15" borderId="5" xfId="1" applyNumberFormat="1" applyFont="1" applyFill="1" applyBorder="1" applyAlignment="1">
      <alignment horizontal="right"/>
    </xf>
    <xf numFmtId="165" fontId="3" fillId="15" borderId="10" xfId="1" applyNumberFormat="1" applyFont="1" applyFill="1" applyBorder="1" applyAlignment="1">
      <alignment horizontal="right"/>
    </xf>
    <xf numFmtId="165" fontId="4" fillId="0" borderId="9" xfId="0" applyNumberFormat="1" applyFont="1" applyFill="1" applyBorder="1" applyAlignment="1">
      <alignment horizontal="right"/>
    </xf>
    <xf numFmtId="165" fontId="3" fillId="14" borderId="6" xfId="1" applyNumberFormat="1" applyFont="1" applyFill="1" applyBorder="1" applyAlignment="1">
      <alignment horizontal="right"/>
    </xf>
    <xf numFmtId="164" fontId="4" fillId="9" borderId="31" xfId="2" applyNumberFormat="1" applyFont="1" applyFill="1" applyBorder="1" applyAlignment="1">
      <alignment horizontal="center" vertical="center" wrapText="1"/>
    </xf>
    <xf numFmtId="0" fontId="2" fillId="0" borderId="35" xfId="0" applyFont="1" applyBorder="1" applyAlignment="1">
      <alignment horizontal="center"/>
    </xf>
    <xf numFmtId="0" fontId="13" fillId="0" borderId="1" xfId="0" applyFont="1" applyBorder="1"/>
    <xf numFmtId="0" fontId="2" fillId="0" borderId="35" xfId="2" applyBorder="1" applyAlignment="1">
      <alignment horizontal="center" vertical="center"/>
    </xf>
    <xf numFmtId="0" fontId="14" fillId="0" borderId="0" xfId="0" applyFont="1"/>
    <xf numFmtId="0" fontId="14" fillId="0" borderId="1" xfId="2" applyFont="1" applyBorder="1"/>
    <xf numFmtId="0" fontId="2" fillId="0" borderId="35" xfId="2" applyBorder="1" applyAlignment="1">
      <alignment horizontal="center"/>
    </xf>
    <xf numFmtId="0" fontId="14" fillId="0" borderId="1" xfId="0" applyFont="1" applyBorder="1"/>
    <xf numFmtId="0" fontId="14" fillId="0" borderId="0" xfId="0" applyFont="1" applyAlignment="1"/>
    <xf numFmtId="0" fontId="7" fillId="0" borderId="0" xfId="0" applyFont="1" applyBorder="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xf>
    <xf numFmtId="0" fontId="9" fillId="0" borderId="0" xfId="0" applyFont="1" applyBorder="1" applyAlignment="1">
      <alignment horizont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43" xfId="0" applyFont="1" applyBorder="1" applyAlignment="1">
      <alignment horizontal="left" vertical="center"/>
    </xf>
    <xf numFmtId="164" fontId="4" fillId="0" borderId="43" xfId="2" applyNumberFormat="1" applyFont="1" applyFill="1" applyBorder="1" applyAlignment="1">
      <alignment horizontal="center" vertical="center"/>
    </xf>
    <xf numFmtId="164" fontId="4" fillId="0" borderId="29" xfId="2" applyNumberFormat="1" applyFont="1" applyFill="1" applyBorder="1" applyAlignment="1">
      <alignment horizontal="center" vertical="center"/>
    </xf>
    <xf numFmtId="164" fontId="4" fillId="9" borderId="10" xfId="0" applyNumberFormat="1" applyFont="1" applyFill="1" applyBorder="1" applyAlignment="1">
      <alignment horizontal="center" vertical="center" wrapText="1"/>
    </xf>
    <xf numFmtId="164" fontId="4" fillId="9" borderId="48" xfId="0" applyNumberFormat="1" applyFont="1" applyFill="1" applyBorder="1" applyAlignment="1">
      <alignment horizontal="center" vertical="center" wrapText="1"/>
    </xf>
    <xf numFmtId="164" fontId="4" fillId="9" borderId="31" xfId="0" applyNumberFormat="1" applyFont="1" applyFill="1" applyBorder="1" applyAlignment="1">
      <alignment horizontal="center" vertical="center" wrapText="1"/>
    </xf>
    <xf numFmtId="164" fontId="4" fillId="9" borderId="41" xfId="0" applyNumberFormat="1" applyFont="1" applyFill="1" applyBorder="1" applyAlignment="1">
      <alignment horizontal="center" vertical="center" wrapText="1"/>
    </xf>
    <xf numFmtId="0" fontId="4" fillId="9" borderId="44" xfId="2" applyFont="1" applyFill="1" applyBorder="1" applyAlignment="1">
      <alignment horizontal="center" vertical="center"/>
    </xf>
    <xf numFmtId="0" fontId="4" fillId="9" borderId="49" xfId="2" applyFont="1" applyFill="1" applyBorder="1" applyAlignment="1">
      <alignment horizontal="center" vertical="center"/>
    </xf>
    <xf numFmtId="0" fontId="9" fillId="0" borderId="0" xfId="2" applyFont="1" applyBorder="1" applyAlignment="1">
      <alignment horizontal="center" vertical="center" wrapText="1"/>
    </xf>
    <xf numFmtId="165" fontId="2" fillId="9" borderId="46" xfId="0" applyNumberFormat="1" applyFont="1" applyFill="1" applyBorder="1" applyAlignment="1">
      <alignment horizontal="center" vertical="top"/>
    </xf>
    <xf numFmtId="165" fontId="2" fillId="9" borderId="47" xfId="0" applyNumberFormat="1" applyFont="1" applyFill="1" applyBorder="1" applyAlignment="1">
      <alignment horizontal="center" vertical="top"/>
    </xf>
    <xf numFmtId="165" fontId="4" fillId="0" borderId="18" xfId="0" applyNumberFormat="1" applyFont="1" applyBorder="1" applyAlignment="1">
      <alignment horizontal="center"/>
    </xf>
    <xf numFmtId="165" fontId="4" fillId="0" borderId="14" xfId="0" applyNumberFormat="1" applyFont="1" applyBorder="1" applyAlignment="1">
      <alignment horizontal="center"/>
    </xf>
    <xf numFmtId="165" fontId="4" fillId="9" borderId="31" xfId="0" applyNumberFormat="1" applyFont="1" applyFill="1" applyBorder="1" applyAlignment="1">
      <alignment horizontal="center" vertical="center" wrapText="1"/>
    </xf>
    <xf numFmtId="165" fontId="4" fillId="9" borderId="41" xfId="0" applyNumberFormat="1" applyFont="1" applyFill="1" applyBorder="1" applyAlignment="1">
      <alignment horizontal="center" vertical="center" wrapText="1"/>
    </xf>
    <xf numFmtId="165" fontId="4" fillId="9" borderId="10" xfId="0" applyNumberFormat="1" applyFont="1" applyFill="1" applyBorder="1" applyAlignment="1">
      <alignment horizontal="center" vertical="center" wrapText="1"/>
    </xf>
    <xf numFmtId="165" fontId="4" fillId="9" borderId="48" xfId="0" applyNumberFormat="1" applyFont="1" applyFill="1" applyBorder="1" applyAlignment="1">
      <alignment horizontal="center" vertical="center" wrapText="1"/>
    </xf>
    <xf numFmtId="165" fontId="4" fillId="11" borderId="20" xfId="0" applyNumberFormat="1" applyFont="1" applyFill="1" applyBorder="1"/>
    <xf numFmtId="165" fontId="4" fillId="11" borderId="4" xfId="0" applyNumberFormat="1" applyFont="1" applyFill="1" applyBorder="1"/>
    <xf numFmtId="165" fontId="2" fillId="0" borderId="18" xfId="0" applyNumberFormat="1" applyFont="1" applyBorder="1" applyAlignment="1">
      <alignment horizontal="left" indent="1"/>
    </xf>
    <xf numFmtId="165" fontId="2" fillId="0" borderId="7" xfId="0" applyNumberFormat="1" applyFont="1" applyBorder="1" applyAlignment="1">
      <alignment horizontal="left" indent="1"/>
    </xf>
    <xf numFmtId="165" fontId="2" fillId="0" borderId="20" xfId="0" applyNumberFormat="1" applyFont="1" applyBorder="1" applyAlignment="1">
      <alignment horizontal="left" indent="1"/>
    </xf>
    <xf numFmtId="165" fontId="2" fillId="0" borderId="4" xfId="0" applyNumberFormat="1" applyFont="1" applyBorder="1" applyAlignment="1">
      <alignment horizontal="left" indent="1"/>
    </xf>
    <xf numFmtId="165" fontId="2" fillId="0" borderId="9" xfId="0" applyNumberFormat="1" applyFont="1" applyBorder="1" applyAlignment="1">
      <alignment horizontal="left" indent="1"/>
    </xf>
    <xf numFmtId="165" fontId="2" fillId="0" borderId="6" xfId="0" applyNumberFormat="1" applyFont="1" applyBorder="1" applyAlignment="1">
      <alignment horizontal="left" indent="1"/>
    </xf>
    <xf numFmtId="165" fontId="2" fillId="0" borderId="20" xfId="0" applyNumberFormat="1" applyFont="1" applyBorder="1" applyAlignment="1">
      <alignment horizontal="left"/>
    </xf>
    <xf numFmtId="165" fontId="2" fillId="0" borderId="4" xfId="0" applyNumberFormat="1" applyFont="1" applyBorder="1" applyAlignment="1">
      <alignment horizontal="left"/>
    </xf>
    <xf numFmtId="165" fontId="4" fillId="0" borderId="19" xfId="0" applyNumberFormat="1" applyFont="1" applyBorder="1" applyAlignment="1">
      <alignment horizontal="right"/>
    </xf>
    <xf numFmtId="165" fontId="4" fillId="0" borderId="3" xfId="0" applyNumberFormat="1" applyFont="1" applyBorder="1" applyAlignment="1">
      <alignment horizontal="right"/>
    </xf>
    <xf numFmtId="165" fontId="4" fillId="0" borderId="9" xfId="0" applyNumberFormat="1" applyFont="1" applyBorder="1" applyAlignment="1">
      <alignment horizontal="right"/>
    </xf>
    <xf numFmtId="165" fontId="2" fillId="0" borderId="20" xfId="0" applyNumberFormat="1" applyFont="1" applyBorder="1" applyAlignment="1"/>
    <xf numFmtId="165" fontId="2" fillId="0" borderId="4" xfId="0" applyNumberFormat="1" applyFont="1" applyBorder="1" applyAlignment="1"/>
    <xf numFmtId="165" fontId="2" fillId="0" borderId="19" xfId="0" applyNumberFormat="1" applyFont="1" applyBorder="1" applyAlignment="1">
      <alignment horizontal="left" indent="1"/>
    </xf>
    <xf numFmtId="165" fontId="2" fillId="0" borderId="1" xfId="0" applyNumberFormat="1" applyFont="1" applyBorder="1" applyAlignment="1">
      <alignment horizontal="left" indent="1"/>
    </xf>
    <xf numFmtId="165" fontId="2" fillId="0" borderId="9" xfId="0" applyNumberFormat="1" applyFont="1" applyBorder="1" applyAlignment="1">
      <alignment horizontal="left"/>
    </xf>
    <xf numFmtId="165" fontId="2" fillId="0" borderId="11" xfId="0" applyNumberFormat="1" applyFont="1" applyBorder="1" applyAlignment="1">
      <alignment horizontal="left"/>
    </xf>
    <xf numFmtId="165" fontId="2" fillId="0" borderId="6" xfId="0" applyNumberFormat="1" applyFont="1" applyBorder="1" applyAlignment="1">
      <alignment horizontal="left"/>
    </xf>
    <xf numFmtId="165" fontId="0" fillId="0" borderId="1" xfId="0" applyNumberFormat="1" applyBorder="1" applyAlignment="1">
      <alignment horizontal="left" indent="1"/>
    </xf>
    <xf numFmtId="165" fontId="4" fillId="9" borderId="20" xfId="0" applyNumberFormat="1" applyFont="1" applyFill="1" applyBorder="1" applyAlignment="1">
      <alignment horizontal="left"/>
    </xf>
    <xf numFmtId="165" fontId="4" fillId="9" borderId="4" xfId="0" applyNumberFormat="1" applyFont="1" applyFill="1" applyBorder="1" applyAlignment="1">
      <alignment horizontal="left"/>
    </xf>
    <xf numFmtId="165" fontId="4" fillId="0" borderId="20" xfId="0" applyNumberFormat="1" applyFont="1" applyBorder="1" applyAlignment="1">
      <alignment horizontal="left"/>
    </xf>
    <xf numFmtId="165" fontId="4" fillId="0" borderId="4" xfId="0" applyNumberFormat="1" applyFont="1" applyBorder="1" applyAlignment="1">
      <alignment horizontal="left"/>
    </xf>
    <xf numFmtId="165" fontId="2" fillId="0" borderId="0" xfId="0" applyNumberFormat="1" applyFont="1" applyBorder="1" applyAlignment="1">
      <alignment horizontal="left"/>
    </xf>
    <xf numFmtId="165" fontId="4" fillId="0" borderId="1" xfId="0" applyNumberFormat="1" applyFont="1" applyBorder="1" applyAlignment="1">
      <alignment horizontal="right"/>
    </xf>
    <xf numFmtId="165" fontId="4" fillId="0" borderId="26" xfId="0" applyNumberFormat="1" applyFont="1" applyBorder="1" applyAlignment="1">
      <alignment horizontal="left" indent="1"/>
    </xf>
    <xf numFmtId="165" fontId="0" fillId="0" borderId="13" xfId="0" applyNumberFormat="1" applyBorder="1" applyAlignment="1">
      <alignment horizontal="left" indent="1"/>
    </xf>
    <xf numFmtId="165" fontId="4" fillId="11" borderId="20" xfId="0" applyNumberFormat="1" applyFont="1" applyFill="1" applyBorder="1" applyAlignment="1">
      <alignment horizontal="left" vertical="center"/>
    </xf>
    <xf numFmtId="165" fontId="4" fillId="11" borderId="4" xfId="0" applyNumberFormat="1" applyFont="1" applyFill="1" applyBorder="1" applyAlignment="1">
      <alignment horizontal="left" vertical="center"/>
    </xf>
    <xf numFmtId="165" fontId="0" fillId="0" borderId="4" xfId="0" applyNumberFormat="1" applyBorder="1" applyAlignment="1">
      <alignment horizontal="left" indent="1"/>
    </xf>
    <xf numFmtId="165" fontId="4" fillId="0" borderId="12" xfId="0" applyNumberFormat="1" applyFont="1" applyBorder="1" applyAlignment="1">
      <alignment horizontal="left" indent="1"/>
    </xf>
    <xf numFmtId="165" fontId="0" fillId="0" borderId="12" xfId="0" applyNumberFormat="1" applyBorder="1" applyAlignment="1">
      <alignment horizontal="left" indent="1"/>
    </xf>
    <xf numFmtId="0" fontId="9" fillId="0" borderId="0" xfId="0" applyFont="1" applyBorder="1" applyAlignment="1">
      <alignment horizontal="center" vertical="center" wrapText="1"/>
    </xf>
    <xf numFmtId="165" fontId="6" fillId="0" borderId="36" xfId="0" applyNumberFormat="1" applyFont="1" applyBorder="1" applyAlignment="1">
      <alignment horizontal="left" vertical="center"/>
    </xf>
    <xf numFmtId="165" fontId="6" fillId="0" borderId="29" xfId="0" applyNumberFormat="1" applyFont="1" applyBorder="1" applyAlignment="1">
      <alignment horizontal="left" vertical="center"/>
    </xf>
    <xf numFmtId="165" fontId="4" fillId="3" borderId="19" xfId="0" applyNumberFormat="1" applyFont="1" applyFill="1" applyBorder="1" applyAlignment="1">
      <alignment horizontal="center" vertical="center"/>
    </xf>
    <xf numFmtId="165" fontId="4" fillId="3" borderId="1" xfId="0" applyNumberFormat="1" applyFont="1" applyFill="1" applyBorder="1" applyAlignment="1">
      <alignment horizontal="center" vertical="center"/>
    </xf>
  </cellXfs>
  <cellStyles count="5">
    <cellStyle name="Currency" xfId="1" builtinId="4"/>
    <cellStyle name="Currency 2" xfId="3"/>
    <cellStyle name="Normal" xfId="0" builtinId="0"/>
    <cellStyle name="Normal 2" xfId="2"/>
    <cellStyle name="Normal 3" xfId="4"/>
  </cellStyles>
  <dxfs count="1">
    <dxf>
      <font>
        <condense val="0"/>
        <extend val="0"/>
        <color indexed="26"/>
      </font>
    </dxf>
  </dxfs>
  <tableStyles count="0" defaultTableStyle="TableStyleMedium9" defaultPivotStyle="PivotStyleLight16"/>
  <colors>
    <mruColors>
      <color rgb="FFFFFFCC"/>
      <color rgb="FFC4D79B"/>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2"/>
  <sheetViews>
    <sheetView topLeftCell="B1" zoomScaleNormal="100" workbookViewId="0">
      <pane ySplit="4" topLeftCell="A47" activePane="bottomLeft" state="frozen"/>
      <selection activeCell="B1" sqref="B1"/>
      <selection pane="bottomLeft" activeCell="M38" sqref="M38"/>
    </sheetView>
  </sheetViews>
  <sheetFormatPr defaultColWidth="10.875" defaultRowHeight="15" customHeight="1" x14ac:dyDescent="0.3"/>
  <cols>
    <col min="1" max="1" width="9" style="1" hidden="1" customWidth="1"/>
    <col min="2" max="2" width="84.125" style="1" bestFit="1" customWidth="1"/>
    <col min="3" max="3" width="20" style="1" customWidth="1"/>
    <col min="4" max="4" width="22.875" style="1" customWidth="1"/>
    <col min="5" max="5" width="19.375" style="1" customWidth="1"/>
    <col min="6" max="6" width="14" style="1" bestFit="1" customWidth="1"/>
    <col min="7" max="7" width="14.125" style="1" bestFit="1" customWidth="1"/>
    <col min="8" max="8" width="13.625" style="1" hidden="1" customWidth="1"/>
    <col min="9" max="9" width="12.875" style="1" hidden="1" customWidth="1"/>
    <col min="10" max="10" width="12.875" style="1" customWidth="1"/>
    <col min="11" max="16384" width="10.875" style="1"/>
  </cols>
  <sheetData>
    <row r="1" spans="1:10" ht="18" customHeight="1" thickBot="1" x14ac:dyDescent="0.4">
      <c r="B1" s="357" t="s">
        <v>94</v>
      </c>
      <c r="C1" s="357"/>
      <c r="D1" s="357"/>
      <c r="E1" s="357"/>
      <c r="F1" s="357"/>
      <c r="G1" s="357"/>
      <c r="J1" s="229"/>
    </row>
    <row r="2" spans="1:10" ht="15" customHeight="1" x14ac:dyDescent="0.3">
      <c r="B2" s="358" t="s">
        <v>39</v>
      </c>
      <c r="C2" s="359"/>
      <c r="D2" s="359"/>
      <c r="E2" s="359"/>
      <c r="F2" s="359"/>
      <c r="G2" s="360"/>
      <c r="H2" s="361" t="s">
        <v>84</v>
      </c>
      <c r="I2" s="362"/>
      <c r="J2" s="229"/>
    </row>
    <row r="3" spans="1:10" s="20" customFormat="1" ht="25.5" customHeight="1" x14ac:dyDescent="0.3">
      <c r="A3" s="11" t="s">
        <v>18</v>
      </c>
      <c r="B3" s="22" t="s">
        <v>1</v>
      </c>
      <c r="C3" s="182" t="s">
        <v>96</v>
      </c>
      <c r="D3" s="182" t="s">
        <v>97</v>
      </c>
      <c r="E3" s="182" t="s">
        <v>100</v>
      </c>
      <c r="F3" s="363" t="s">
        <v>35</v>
      </c>
      <c r="G3" s="365" t="s">
        <v>57</v>
      </c>
      <c r="H3" s="234" t="s">
        <v>85</v>
      </c>
      <c r="I3" s="345" t="s">
        <v>86</v>
      </c>
      <c r="J3" s="351"/>
    </row>
    <row r="4" spans="1:10" s="12" customFormat="1" ht="30" customHeight="1" thickBot="1" x14ac:dyDescent="0.35">
      <c r="A4" s="11"/>
      <c r="B4" s="276" t="s">
        <v>2</v>
      </c>
      <c r="C4" s="277" t="s">
        <v>99</v>
      </c>
      <c r="D4" s="277" t="s">
        <v>99</v>
      </c>
      <c r="E4" s="277" t="s">
        <v>99</v>
      </c>
      <c r="F4" s="364"/>
      <c r="G4" s="366"/>
      <c r="H4" s="367" t="s">
        <v>92</v>
      </c>
      <c r="I4" s="368"/>
      <c r="J4" s="220"/>
    </row>
    <row r="5" spans="1:10" s="12" customFormat="1" ht="15" customHeight="1" x14ac:dyDescent="0.3">
      <c r="A5" s="11"/>
      <c r="B5" s="274" t="s">
        <v>37</v>
      </c>
      <c r="C5" s="275"/>
      <c r="D5" s="275"/>
      <c r="E5" s="275"/>
      <c r="F5" s="275"/>
      <c r="G5" s="275"/>
      <c r="H5" s="275"/>
      <c r="I5" s="275"/>
      <c r="J5" s="220"/>
    </row>
    <row r="6" spans="1:10" ht="15" customHeight="1" x14ac:dyDescent="0.3">
      <c r="A6" s="2">
        <v>1</v>
      </c>
      <c r="B6" s="82" t="s">
        <v>61</v>
      </c>
      <c r="C6" s="45"/>
      <c r="D6" s="45"/>
      <c r="E6" s="45"/>
      <c r="F6" s="45"/>
      <c r="G6" s="202"/>
      <c r="H6" s="202"/>
      <c r="I6" s="202"/>
      <c r="J6" s="229"/>
    </row>
    <row r="7" spans="1:10" ht="15" customHeight="1" x14ac:dyDescent="0.3">
      <c r="A7" s="2"/>
      <c r="B7" s="37" t="s">
        <v>42</v>
      </c>
      <c r="C7" s="4"/>
      <c r="D7" s="4"/>
      <c r="E7" s="4"/>
      <c r="F7" s="13"/>
      <c r="G7" s="201"/>
      <c r="H7" s="292"/>
      <c r="I7" s="318"/>
      <c r="J7" s="229"/>
    </row>
    <row r="8" spans="1:10" ht="15" customHeight="1" x14ac:dyDescent="0.3">
      <c r="A8" s="2"/>
      <c r="B8" s="23"/>
      <c r="C8" s="4"/>
      <c r="D8" s="4"/>
      <c r="E8" s="4"/>
      <c r="F8" s="4"/>
      <c r="G8" s="221"/>
      <c r="H8" s="292"/>
      <c r="I8" s="318"/>
      <c r="J8" s="229"/>
    </row>
    <row r="9" spans="1:10" ht="15" customHeight="1" x14ac:dyDescent="0.3">
      <c r="A9" s="2">
        <v>2</v>
      </c>
      <c r="B9" s="82" t="s">
        <v>43</v>
      </c>
      <c r="C9" s="85"/>
      <c r="D9" s="85"/>
      <c r="E9" s="84"/>
      <c r="F9" s="94"/>
      <c r="G9" s="222"/>
      <c r="H9" s="262">
        <v>50000</v>
      </c>
      <c r="I9" s="309">
        <v>0.5</v>
      </c>
      <c r="J9" s="229"/>
    </row>
    <row r="10" spans="1:10" ht="15" customHeight="1" x14ac:dyDescent="0.3">
      <c r="A10" s="2"/>
      <c r="B10" s="24" t="s">
        <v>41</v>
      </c>
      <c r="C10" s="333"/>
      <c r="D10" s="334"/>
      <c r="E10" s="335"/>
      <c r="F10" s="103">
        <f>E10*0.5</f>
        <v>0</v>
      </c>
      <c r="G10" s="189">
        <f t="shared" ref="G10:G12" si="0">E10-F10</f>
        <v>0</v>
      </c>
      <c r="H10" s="297"/>
      <c r="I10" s="319"/>
      <c r="J10" s="229"/>
    </row>
    <row r="11" spans="1:10" ht="15" customHeight="1" x14ac:dyDescent="0.3">
      <c r="A11" s="2"/>
      <c r="B11" s="25" t="s">
        <v>6</v>
      </c>
      <c r="C11" s="333"/>
      <c r="D11" s="334"/>
      <c r="E11" s="336"/>
      <c r="F11" s="103">
        <f>E11*0.5</f>
        <v>0</v>
      </c>
      <c r="G11" s="189">
        <f t="shared" si="0"/>
        <v>0</v>
      </c>
      <c r="H11" s="297"/>
      <c r="I11" s="319"/>
      <c r="J11" s="229"/>
    </row>
    <row r="12" spans="1:10" ht="15" customHeight="1" x14ac:dyDescent="0.3">
      <c r="A12" s="2"/>
      <c r="B12" s="96" t="s">
        <v>29</v>
      </c>
      <c r="C12" s="333"/>
      <c r="D12" s="334"/>
      <c r="E12" s="336"/>
      <c r="F12" s="103">
        <f>E12*0.5</f>
        <v>0</v>
      </c>
      <c r="G12" s="207">
        <f t="shared" si="0"/>
        <v>0</v>
      </c>
      <c r="H12" s="298"/>
      <c r="I12" s="320"/>
      <c r="J12" s="229"/>
    </row>
    <row r="13" spans="1:10" ht="15" customHeight="1" thickBot="1" x14ac:dyDescent="0.35">
      <c r="A13" s="2"/>
      <c r="B13" s="81" t="s">
        <v>44</v>
      </c>
      <c r="C13" s="118">
        <f t="shared" ref="C13:D13" si="1">SUM(C10:C12)</f>
        <v>0</v>
      </c>
      <c r="D13" s="118">
        <f t="shared" si="1"/>
        <v>0</v>
      </c>
      <c r="E13" s="126">
        <f t="shared" ref="E13" si="2">SUM(E7:E11)</f>
        <v>0</v>
      </c>
      <c r="F13" s="114">
        <f>MIN(50000,E13*0.5)</f>
        <v>0</v>
      </c>
      <c r="G13" s="114">
        <f>E13-F13</f>
        <v>0</v>
      </c>
      <c r="H13" s="281">
        <f>E13</f>
        <v>0</v>
      </c>
      <c r="I13" s="282">
        <f>H13*0.5</f>
        <v>0</v>
      </c>
      <c r="J13" s="229"/>
    </row>
    <row r="14" spans="1:10" ht="15" customHeight="1" thickTop="1" x14ac:dyDescent="0.3">
      <c r="A14" s="2"/>
      <c r="B14" s="43"/>
      <c r="C14" s="64"/>
      <c r="D14" s="64"/>
      <c r="E14" s="66"/>
      <c r="F14" s="279" t="s">
        <v>45</v>
      </c>
      <c r="G14" s="279" t="s">
        <v>48</v>
      </c>
      <c r="H14" s="300"/>
      <c r="I14" s="307"/>
      <c r="J14" s="229"/>
    </row>
    <row r="15" spans="1:10" ht="15" customHeight="1" x14ac:dyDescent="0.3">
      <c r="A15" s="2"/>
      <c r="B15" s="44"/>
      <c r="C15" s="106"/>
      <c r="D15" s="106"/>
      <c r="E15" s="168"/>
      <c r="F15" s="131"/>
      <c r="G15" s="216"/>
      <c r="H15" s="299"/>
      <c r="I15" s="321"/>
      <c r="J15" s="229"/>
    </row>
    <row r="16" spans="1:10" s="12" customFormat="1" ht="15" customHeight="1" x14ac:dyDescent="0.3">
      <c r="A16" s="14"/>
      <c r="B16" s="85" t="s">
        <v>73</v>
      </c>
      <c r="C16" s="109"/>
      <c r="D16" s="110"/>
      <c r="E16" s="209"/>
      <c r="F16" s="111"/>
      <c r="G16" s="111"/>
      <c r="H16" s="265"/>
      <c r="I16" s="309" t="s">
        <v>88</v>
      </c>
      <c r="J16" s="220"/>
    </row>
    <row r="17" spans="1:10" s="12" customFormat="1" ht="15" customHeight="1" thickBot="1" x14ac:dyDescent="0.35">
      <c r="A17" s="14"/>
      <c r="B17" s="77" t="s">
        <v>44</v>
      </c>
      <c r="C17" s="112"/>
      <c r="D17" s="113"/>
      <c r="E17" s="316">
        <v>0</v>
      </c>
      <c r="F17" s="45"/>
      <c r="G17" s="45"/>
      <c r="H17" s="45"/>
      <c r="I17" s="202"/>
      <c r="J17" s="220"/>
    </row>
    <row r="18" spans="1:10" ht="15" customHeight="1" thickTop="1" x14ac:dyDescent="0.3">
      <c r="A18" s="2"/>
      <c r="B18" s="44"/>
      <c r="C18" s="106"/>
      <c r="D18" s="106"/>
      <c r="E18" s="66"/>
      <c r="F18" s="131"/>
      <c r="G18" s="131"/>
      <c r="H18" s="299"/>
      <c r="I18" s="321"/>
      <c r="J18" s="229"/>
    </row>
    <row r="19" spans="1:10" ht="15" hidden="1" customHeight="1" thickTop="1" x14ac:dyDescent="0.3">
      <c r="A19" s="2"/>
      <c r="B19" s="29" t="s">
        <v>3</v>
      </c>
      <c r="C19" s="65" t="e">
        <f>SUM(C13,#REF!)</f>
        <v>#REF!</v>
      </c>
      <c r="D19" s="65" t="e">
        <f>SUM(D13,#REF!)</f>
        <v>#REF!</v>
      </c>
      <c r="E19" s="223" t="e">
        <f>SUM(E13,#REF!)</f>
        <v>#REF!</v>
      </c>
      <c r="F19" s="65">
        <f>F13</f>
        <v>0</v>
      </c>
      <c r="G19" s="65">
        <f>G13</f>
        <v>0</v>
      </c>
      <c r="H19" s="292"/>
      <c r="I19" s="318"/>
      <c r="J19" s="229"/>
    </row>
    <row r="20" spans="1:10" ht="15" customHeight="1" x14ac:dyDescent="0.3">
      <c r="A20" s="2"/>
      <c r="B20" s="86" t="s">
        <v>38</v>
      </c>
      <c r="C20" s="169"/>
      <c r="D20" s="169"/>
      <c r="E20" s="169"/>
      <c r="F20" s="302"/>
      <c r="G20" s="302"/>
      <c r="H20" s="296"/>
      <c r="I20" s="322"/>
      <c r="J20" s="229"/>
    </row>
    <row r="21" spans="1:10" ht="15" customHeight="1" x14ac:dyDescent="0.3">
      <c r="A21" s="2"/>
      <c r="B21" s="82" t="s">
        <v>74</v>
      </c>
      <c r="C21" s="116"/>
      <c r="D21" s="116"/>
      <c r="E21" s="101"/>
      <c r="F21" s="100"/>
      <c r="G21" s="224"/>
      <c r="H21" s="262">
        <v>100000</v>
      </c>
      <c r="I21" s="309">
        <v>0.5</v>
      </c>
      <c r="J21" s="229"/>
    </row>
    <row r="22" spans="1:10" ht="15" customHeight="1" x14ac:dyDescent="0.3">
      <c r="A22" s="2"/>
      <c r="B22" s="30" t="s">
        <v>11</v>
      </c>
      <c r="C22" s="333"/>
      <c r="D22" s="334"/>
      <c r="E22" s="335"/>
      <c r="F22" s="103">
        <f t="shared" ref="F22:F24" si="3">E22*0.5</f>
        <v>0</v>
      </c>
      <c r="G22" s="189">
        <f t="shared" ref="G22:G25" si="4">E22-F22</f>
        <v>0</v>
      </c>
      <c r="H22" s="297"/>
      <c r="I22" s="319"/>
      <c r="J22" s="229"/>
    </row>
    <row r="23" spans="1:10" ht="15" customHeight="1" x14ac:dyDescent="0.3">
      <c r="A23" s="2">
        <v>4</v>
      </c>
      <c r="B23" s="30" t="s">
        <v>12</v>
      </c>
      <c r="C23" s="333"/>
      <c r="D23" s="334"/>
      <c r="E23" s="336"/>
      <c r="F23" s="103">
        <f t="shared" si="3"/>
        <v>0</v>
      </c>
      <c r="G23" s="189">
        <f t="shared" si="4"/>
        <v>0</v>
      </c>
      <c r="H23" s="297"/>
      <c r="I23" s="319"/>
      <c r="J23" s="229"/>
    </row>
    <row r="24" spans="1:10" ht="15" customHeight="1" x14ac:dyDescent="0.3">
      <c r="A24" s="2"/>
      <c r="B24" s="26" t="s">
        <v>29</v>
      </c>
      <c r="C24" s="333"/>
      <c r="D24" s="334"/>
      <c r="E24" s="336"/>
      <c r="F24" s="103">
        <f t="shared" si="3"/>
        <v>0</v>
      </c>
      <c r="G24" s="207">
        <f t="shared" si="4"/>
        <v>0</v>
      </c>
      <c r="H24" s="298"/>
      <c r="I24" s="320"/>
      <c r="J24" s="229"/>
    </row>
    <row r="25" spans="1:10" ht="15" customHeight="1" thickBot="1" x14ac:dyDescent="0.35">
      <c r="A25" s="2"/>
      <c r="B25" s="81" t="s">
        <v>44</v>
      </c>
      <c r="C25" s="117">
        <f>SUM(C22:C24)</f>
        <v>0</v>
      </c>
      <c r="D25" s="117">
        <f t="shared" ref="D25" si="5">SUM(D22:D24)</f>
        <v>0</v>
      </c>
      <c r="E25" s="118">
        <f>SUM(E22:E24)</f>
        <v>0</v>
      </c>
      <c r="F25" s="114">
        <f>MIN(100000,E25*0.5)</f>
        <v>0</v>
      </c>
      <c r="G25" s="114">
        <f t="shared" si="4"/>
        <v>0</v>
      </c>
      <c r="H25" s="281">
        <f>E25</f>
        <v>0</v>
      </c>
      <c r="I25" s="282">
        <f>H25*0.5</f>
        <v>0</v>
      </c>
      <c r="J25" s="229"/>
    </row>
    <row r="26" spans="1:10" ht="15" customHeight="1" thickTop="1" x14ac:dyDescent="0.3">
      <c r="A26" s="2"/>
      <c r="B26" s="78"/>
      <c r="C26" s="79"/>
      <c r="D26" s="79"/>
      <c r="E26" s="80"/>
      <c r="F26" s="279" t="s">
        <v>46</v>
      </c>
      <c r="G26" s="279" t="s">
        <v>49</v>
      </c>
      <c r="H26" s="300"/>
      <c r="I26" s="307"/>
      <c r="J26" s="229"/>
    </row>
    <row r="27" spans="1:10" ht="15" customHeight="1" x14ac:dyDescent="0.3">
      <c r="A27" s="2"/>
      <c r="B27" s="31"/>
      <c r="C27" s="46"/>
      <c r="D27" s="46"/>
      <c r="E27" s="128"/>
      <c r="F27" s="170"/>
      <c r="G27" s="127"/>
      <c r="H27" s="299"/>
      <c r="I27" s="321"/>
      <c r="J27" s="229"/>
    </row>
    <row r="28" spans="1:10" ht="15" customHeight="1" x14ac:dyDescent="0.3">
      <c r="A28" s="2"/>
      <c r="B28" s="82" t="s">
        <v>75</v>
      </c>
      <c r="C28" s="116"/>
      <c r="D28" s="116"/>
      <c r="E28" s="121"/>
      <c r="F28" s="121"/>
      <c r="G28" s="225"/>
      <c r="H28" s="262">
        <v>100000</v>
      </c>
      <c r="I28" s="309">
        <v>0.5</v>
      </c>
      <c r="J28" s="229"/>
    </row>
    <row r="29" spans="1:10" ht="15" customHeight="1" x14ac:dyDescent="0.3">
      <c r="A29" s="2"/>
      <c r="B29" s="32" t="s">
        <v>13</v>
      </c>
      <c r="C29" s="333"/>
      <c r="D29" s="334"/>
      <c r="E29" s="336"/>
      <c r="F29" s="103">
        <f t="shared" ref="F29:F34" si="6">E29*0.5</f>
        <v>0</v>
      </c>
      <c r="G29" s="189">
        <f t="shared" ref="G29:G35" si="7">E29-F29</f>
        <v>0</v>
      </c>
      <c r="H29" s="297"/>
      <c r="I29" s="319"/>
      <c r="J29" s="229"/>
    </row>
    <row r="30" spans="1:10" ht="15" customHeight="1" x14ac:dyDescent="0.3">
      <c r="A30" s="2">
        <v>5</v>
      </c>
      <c r="B30" s="30" t="s">
        <v>7</v>
      </c>
      <c r="C30" s="333"/>
      <c r="D30" s="334"/>
      <c r="E30" s="336"/>
      <c r="F30" s="103">
        <f t="shared" si="6"/>
        <v>0</v>
      </c>
      <c r="G30" s="189">
        <f t="shared" si="7"/>
        <v>0</v>
      </c>
      <c r="H30" s="297"/>
      <c r="I30" s="319"/>
      <c r="J30" s="229"/>
    </row>
    <row r="31" spans="1:10" ht="15" customHeight="1" x14ac:dyDescent="0.3">
      <c r="A31" s="2"/>
      <c r="B31" s="30" t="s">
        <v>8</v>
      </c>
      <c r="C31" s="333"/>
      <c r="D31" s="334"/>
      <c r="E31" s="336"/>
      <c r="F31" s="103">
        <f t="shared" si="6"/>
        <v>0</v>
      </c>
      <c r="G31" s="189">
        <f t="shared" si="7"/>
        <v>0</v>
      </c>
      <c r="H31" s="303"/>
      <c r="I31" s="319"/>
      <c r="J31" s="229"/>
    </row>
    <row r="32" spans="1:10" ht="15" customHeight="1" x14ac:dyDescent="0.3">
      <c r="A32" s="2"/>
      <c r="B32" s="30" t="s">
        <v>10</v>
      </c>
      <c r="C32" s="333"/>
      <c r="D32" s="334"/>
      <c r="E32" s="336"/>
      <c r="F32" s="103">
        <f t="shared" si="6"/>
        <v>0</v>
      </c>
      <c r="G32" s="189">
        <f t="shared" si="7"/>
        <v>0</v>
      </c>
      <c r="H32" s="303"/>
      <c r="I32" s="319"/>
      <c r="J32" s="229"/>
    </row>
    <row r="33" spans="1:10" ht="15" customHeight="1" x14ac:dyDescent="0.3">
      <c r="A33" s="2"/>
      <c r="B33" s="30" t="s">
        <v>9</v>
      </c>
      <c r="C33" s="333"/>
      <c r="D33" s="334"/>
      <c r="E33" s="336"/>
      <c r="F33" s="103">
        <f t="shared" si="6"/>
        <v>0</v>
      </c>
      <c r="G33" s="189">
        <f t="shared" si="7"/>
        <v>0</v>
      </c>
      <c r="H33" s="303"/>
      <c r="I33" s="319"/>
      <c r="J33" s="229"/>
    </row>
    <row r="34" spans="1:10" ht="15" customHeight="1" x14ac:dyDescent="0.3">
      <c r="A34" s="2"/>
      <c r="B34" s="96" t="s">
        <v>29</v>
      </c>
      <c r="C34" s="338"/>
      <c r="D34" s="334"/>
      <c r="E34" s="336"/>
      <c r="F34" s="103">
        <f t="shared" si="6"/>
        <v>0</v>
      </c>
      <c r="G34" s="207">
        <f t="shared" si="7"/>
        <v>0</v>
      </c>
      <c r="H34" s="304"/>
      <c r="I34" s="320"/>
      <c r="J34" s="229"/>
    </row>
    <row r="35" spans="1:10" ht="15" customHeight="1" thickBot="1" x14ac:dyDescent="0.35">
      <c r="A35" s="2"/>
      <c r="B35" s="98" t="s">
        <v>44</v>
      </c>
      <c r="C35" s="126">
        <f>SUM(C29:C33)</f>
        <v>0</v>
      </c>
      <c r="D35" s="126">
        <f t="shared" ref="D35:E35" si="8">SUM(D29:D33)</f>
        <v>0</v>
      </c>
      <c r="E35" s="126">
        <f t="shared" si="8"/>
        <v>0</v>
      </c>
      <c r="F35" s="114">
        <f>MIN(100000,E35*0.5)</f>
        <v>0</v>
      </c>
      <c r="G35" s="114">
        <f t="shared" si="7"/>
        <v>0</v>
      </c>
      <c r="H35" s="281">
        <f>E35</f>
        <v>0</v>
      </c>
      <c r="I35" s="282">
        <f>H35*0.5</f>
        <v>0</v>
      </c>
      <c r="J35" s="229"/>
    </row>
    <row r="36" spans="1:10" ht="15" customHeight="1" thickTop="1" x14ac:dyDescent="0.3">
      <c r="A36" s="2"/>
      <c r="B36" s="97"/>
      <c r="C36" s="79"/>
      <c r="D36" s="79"/>
      <c r="E36" s="127"/>
      <c r="F36" s="279" t="s">
        <v>46</v>
      </c>
      <c r="G36" s="279" t="s">
        <v>49</v>
      </c>
      <c r="H36" s="300"/>
      <c r="I36" s="307"/>
      <c r="J36" s="229"/>
    </row>
    <row r="37" spans="1:10" ht="15" customHeight="1" x14ac:dyDescent="0.3">
      <c r="A37" s="2"/>
      <c r="B37" s="67"/>
      <c r="C37" s="119"/>
      <c r="D37" s="119"/>
      <c r="E37" s="120"/>
      <c r="F37" s="151"/>
      <c r="G37" s="264"/>
      <c r="H37" s="305"/>
      <c r="I37" s="321"/>
      <c r="J37" s="229"/>
    </row>
    <row r="38" spans="1:10" ht="15" customHeight="1" x14ac:dyDescent="0.3">
      <c r="A38" s="2"/>
      <c r="B38" s="82" t="s">
        <v>76</v>
      </c>
      <c r="C38" s="116"/>
      <c r="D38" s="116"/>
      <c r="E38" s="225"/>
      <c r="F38" s="121"/>
      <c r="G38" s="121"/>
      <c r="H38" s="262">
        <v>50000</v>
      </c>
      <c r="I38" s="309">
        <v>0.5</v>
      </c>
      <c r="J38" s="229"/>
    </row>
    <row r="39" spans="1:10" ht="15" customHeight="1" x14ac:dyDescent="0.3">
      <c r="A39" s="2"/>
      <c r="B39" s="30" t="s">
        <v>4</v>
      </c>
      <c r="C39" s="333"/>
      <c r="D39" s="334"/>
      <c r="E39" s="336"/>
      <c r="F39" s="103">
        <f>E39*0.5</f>
        <v>0</v>
      </c>
      <c r="G39" s="102">
        <f t="shared" ref="G39" si="9">E39-F39</f>
        <v>0</v>
      </c>
      <c r="H39" s="301"/>
      <c r="I39" s="312"/>
      <c r="J39" s="229"/>
    </row>
    <row r="40" spans="1:10" ht="15" customHeight="1" x14ac:dyDescent="0.3">
      <c r="A40" s="2"/>
      <c r="B40" s="30"/>
      <c r="C40" s="45"/>
      <c r="D40" s="45"/>
      <c r="E40" s="45"/>
      <c r="F40" s="124" t="s">
        <v>47</v>
      </c>
      <c r="G40" s="124" t="s">
        <v>50</v>
      </c>
      <c r="H40" s="293"/>
      <c r="I40" s="306"/>
      <c r="J40" s="229"/>
    </row>
    <row r="41" spans="1:10" ht="13.8" customHeight="1" x14ac:dyDescent="0.3">
      <c r="A41" s="2">
        <v>6</v>
      </c>
      <c r="B41" s="30" t="s">
        <v>5</v>
      </c>
      <c r="C41" s="333"/>
      <c r="D41" s="334"/>
      <c r="E41" s="336"/>
      <c r="F41" s="103">
        <f>E41*0.5</f>
        <v>0</v>
      </c>
      <c r="G41" s="102">
        <f t="shared" ref="G41" si="10">E41-F41</f>
        <v>0</v>
      </c>
      <c r="H41" s="301"/>
      <c r="I41" s="312"/>
      <c r="J41" s="229"/>
    </row>
    <row r="42" spans="1:10" ht="15" customHeight="1" x14ac:dyDescent="0.3">
      <c r="A42" s="2"/>
      <c r="B42" s="26" t="s">
        <v>29</v>
      </c>
      <c r="C42" s="339"/>
      <c r="D42" s="339"/>
      <c r="E42" s="340"/>
      <c r="F42" s="124" t="s">
        <v>45</v>
      </c>
      <c r="G42" s="124" t="s">
        <v>48</v>
      </c>
      <c r="H42" s="233"/>
      <c r="I42" s="313"/>
      <c r="J42" s="229"/>
    </row>
    <row r="43" spans="1:10" ht="15" customHeight="1" thickBot="1" x14ac:dyDescent="0.35">
      <c r="A43" s="3"/>
      <c r="B43" s="81" t="s">
        <v>44</v>
      </c>
      <c r="C43" s="126">
        <f>SUM(C39,C41)</f>
        <v>0</v>
      </c>
      <c r="D43" s="126">
        <f>SUM(D39,D41)</f>
        <v>0</v>
      </c>
      <c r="E43" s="126">
        <f t="shared" ref="E43" si="11">SUM(E37:E41)</f>
        <v>0</v>
      </c>
      <c r="F43" s="114">
        <f>MIN(50000,E43*0.5)</f>
        <v>0</v>
      </c>
      <c r="G43" s="114">
        <f>E43-F43</f>
        <v>0</v>
      </c>
      <c r="H43" s="281">
        <f>E43</f>
        <v>0</v>
      </c>
      <c r="I43" s="282">
        <f>H43*0.5</f>
        <v>0</v>
      </c>
      <c r="J43" s="229"/>
    </row>
    <row r="44" spans="1:10" ht="15" customHeight="1" thickTop="1" x14ac:dyDescent="0.3">
      <c r="A44" s="3"/>
      <c r="B44" s="78"/>
      <c r="C44" s="79"/>
      <c r="D44" s="79"/>
      <c r="E44" s="127"/>
      <c r="F44" s="279" t="s">
        <v>45</v>
      </c>
      <c r="G44" s="279" t="s">
        <v>48</v>
      </c>
      <c r="H44" s="240"/>
      <c r="I44" s="314"/>
      <c r="J44" s="229"/>
    </row>
    <row r="45" spans="1:10" ht="15" customHeight="1" x14ac:dyDescent="0.3">
      <c r="A45" s="2"/>
      <c r="B45" s="30"/>
      <c r="C45" s="46"/>
      <c r="D45" s="46"/>
      <c r="E45" s="128"/>
      <c r="F45" s="170"/>
      <c r="G45" s="127"/>
      <c r="H45" s="305"/>
      <c r="I45" s="321"/>
      <c r="J45" s="229"/>
    </row>
    <row r="46" spans="1:10" ht="15" customHeight="1" x14ac:dyDescent="0.3">
      <c r="A46" s="2"/>
      <c r="B46" s="82" t="s">
        <v>77</v>
      </c>
      <c r="C46" s="116"/>
      <c r="D46" s="116"/>
      <c r="E46" s="121"/>
      <c r="F46" s="122"/>
      <c r="G46" s="211"/>
      <c r="H46" s="262">
        <v>100000</v>
      </c>
      <c r="I46" s="309">
        <v>0.5</v>
      </c>
      <c r="J46" s="229"/>
    </row>
    <row r="47" spans="1:10" ht="15" customHeight="1" x14ac:dyDescent="0.3">
      <c r="A47" s="3"/>
      <c r="B47" s="25" t="s">
        <v>14</v>
      </c>
      <c r="C47" s="333"/>
      <c r="D47" s="334"/>
      <c r="E47" s="336"/>
      <c r="F47" s="103">
        <f t="shared" ref="F47:F49" si="12">E47*0.5</f>
        <v>0</v>
      </c>
      <c r="G47" s="189">
        <f t="shared" ref="G47:G49" si="13">E47-F47</f>
        <v>0</v>
      </c>
      <c r="H47" s="297"/>
      <c r="I47" s="319"/>
      <c r="J47" s="229"/>
    </row>
    <row r="48" spans="1:10" ht="15" customHeight="1" x14ac:dyDescent="0.3">
      <c r="A48" s="2">
        <v>7</v>
      </c>
      <c r="B48" s="27" t="s">
        <v>15</v>
      </c>
      <c r="C48" s="333"/>
      <c r="D48" s="334"/>
      <c r="E48" s="336"/>
      <c r="F48" s="103">
        <f t="shared" si="12"/>
        <v>0</v>
      </c>
      <c r="G48" s="102">
        <f t="shared" si="13"/>
        <v>0</v>
      </c>
      <c r="H48" s="297"/>
      <c r="I48" s="319"/>
      <c r="J48" s="229"/>
    </row>
    <row r="49" spans="1:10" ht="15" customHeight="1" x14ac:dyDescent="0.3">
      <c r="A49" s="2"/>
      <c r="B49" s="26" t="s">
        <v>29</v>
      </c>
      <c r="C49" s="333"/>
      <c r="D49" s="334"/>
      <c r="E49" s="336"/>
      <c r="F49" s="103">
        <f t="shared" si="12"/>
        <v>0</v>
      </c>
      <c r="G49" s="102">
        <f t="shared" si="13"/>
        <v>0</v>
      </c>
      <c r="H49" s="297"/>
      <c r="I49" s="319"/>
      <c r="J49" s="229"/>
    </row>
    <row r="50" spans="1:10" ht="15" customHeight="1" thickBot="1" x14ac:dyDescent="0.35">
      <c r="A50" s="2"/>
      <c r="B50" s="81" t="s">
        <v>44</v>
      </c>
      <c r="C50" s="126">
        <f>SUM(C47:C49)</f>
        <v>0</v>
      </c>
      <c r="D50" s="126">
        <f>SUM(D47:D49)</f>
        <v>0</v>
      </c>
      <c r="E50" s="126">
        <f>SUM(E47:E49)</f>
        <v>0</v>
      </c>
      <c r="F50" s="114">
        <f>MIN(100000,E50*0.5)</f>
        <v>0</v>
      </c>
      <c r="G50" s="114">
        <f>E50-F50</f>
        <v>0</v>
      </c>
      <c r="H50" s="281">
        <f>E50</f>
        <v>0</v>
      </c>
      <c r="I50" s="282">
        <f>H50*0.5</f>
        <v>0</v>
      </c>
      <c r="J50" s="315"/>
    </row>
    <row r="51" spans="1:10" ht="15" customHeight="1" thickTop="1" x14ac:dyDescent="0.3">
      <c r="A51" s="2"/>
      <c r="B51" s="43"/>
      <c r="C51" s="79"/>
      <c r="D51" s="79"/>
      <c r="E51" s="127"/>
      <c r="F51" s="279" t="s">
        <v>46</v>
      </c>
      <c r="G51" s="279" t="s">
        <v>49</v>
      </c>
      <c r="H51" s="300"/>
      <c r="I51" s="307"/>
      <c r="J51" s="229"/>
    </row>
    <row r="52" spans="1:10" ht="15" customHeight="1" x14ac:dyDescent="0.3">
      <c r="A52" s="2"/>
      <c r="B52" s="28"/>
      <c r="C52" s="46"/>
      <c r="D52" s="46"/>
      <c r="E52" s="171"/>
      <c r="F52" s="128"/>
      <c r="G52" s="128"/>
      <c r="H52" s="294"/>
      <c r="I52" s="318"/>
      <c r="J52" s="229"/>
    </row>
    <row r="53" spans="1:10" ht="15" customHeight="1" x14ac:dyDescent="0.3">
      <c r="A53" s="2"/>
      <c r="B53" s="82" t="s">
        <v>78</v>
      </c>
      <c r="C53" s="172"/>
      <c r="D53" s="172"/>
      <c r="E53" s="226"/>
      <c r="F53" s="101"/>
      <c r="G53" s="101"/>
      <c r="H53" s="262">
        <v>80000</v>
      </c>
      <c r="I53" s="309">
        <v>0.5</v>
      </c>
      <c r="J53" s="229"/>
    </row>
    <row r="54" spans="1:10" ht="15" customHeight="1" x14ac:dyDescent="0.3">
      <c r="A54" s="2"/>
      <c r="B54" s="27" t="s">
        <v>16</v>
      </c>
      <c r="C54" s="333"/>
      <c r="D54" s="334"/>
      <c r="E54" s="336"/>
      <c r="F54" s="103">
        <f t="shared" ref="F54:F56" si="14">E54*0.5</f>
        <v>0</v>
      </c>
      <c r="G54" s="189">
        <f t="shared" ref="G54:G57" si="15">E54-F54</f>
        <v>0</v>
      </c>
      <c r="H54" s="297"/>
      <c r="I54" s="319"/>
      <c r="J54" s="229"/>
    </row>
    <row r="55" spans="1:10" ht="15" customHeight="1" x14ac:dyDescent="0.3">
      <c r="A55" s="2">
        <v>8</v>
      </c>
      <c r="B55" s="27" t="s">
        <v>17</v>
      </c>
      <c r="C55" s="333"/>
      <c r="D55" s="334"/>
      <c r="E55" s="336"/>
      <c r="F55" s="103">
        <f t="shared" si="14"/>
        <v>0</v>
      </c>
      <c r="G55" s="189">
        <f t="shared" si="15"/>
        <v>0</v>
      </c>
      <c r="H55" s="297"/>
      <c r="I55" s="319"/>
      <c r="J55" s="229"/>
    </row>
    <row r="56" spans="1:10" ht="15" customHeight="1" x14ac:dyDescent="0.3">
      <c r="A56" s="2"/>
      <c r="B56" s="26" t="s">
        <v>29</v>
      </c>
      <c r="C56" s="333"/>
      <c r="D56" s="334"/>
      <c r="E56" s="336"/>
      <c r="F56" s="103">
        <f t="shared" si="14"/>
        <v>0</v>
      </c>
      <c r="G56" s="102">
        <f t="shared" si="15"/>
        <v>0</v>
      </c>
      <c r="H56" s="297"/>
      <c r="I56" s="319"/>
      <c r="J56" s="229"/>
    </row>
    <row r="57" spans="1:10" ht="15" customHeight="1" thickBot="1" x14ac:dyDescent="0.35">
      <c r="A57" s="2"/>
      <c r="B57" s="42" t="s">
        <v>44</v>
      </c>
      <c r="C57" s="126">
        <f t="shared" ref="C57:D57" si="16">SUM(C54:C56)</f>
        <v>0</v>
      </c>
      <c r="D57" s="126">
        <f t="shared" si="16"/>
        <v>0</v>
      </c>
      <c r="E57" s="126">
        <f>SUM(E54:E56)</f>
        <v>0</v>
      </c>
      <c r="F57" s="114">
        <f>MIN(80000,E57*0.5)</f>
        <v>0</v>
      </c>
      <c r="G57" s="261">
        <f t="shared" si="15"/>
        <v>0</v>
      </c>
      <c r="H57" s="281">
        <f>E57</f>
        <v>0</v>
      </c>
      <c r="I57" s="282">
        <f>H57*0.5</f>
        <v>0</v>
      </c>
      <c r="J57" s="229"/>
    </row>
    <row r="58" spans="1:10" ht="15" customHeight="1" thickTop="1" x14ac:dyDescent="0.3">
      <c r="A58" s="2"/>
      <c r="B58" s="42"/>
      <c r="C58" s="46"/>
      <c r="D58" s="46"/>
      <c r="E58" s="171"/>
      <c r="F58" s="279" t="s">
        <v>52</v>
      </c>
      <c r="G58" s="279" t="s">
        <v>53</v>
      </c>
      <c r="H58" s="300"/>
      <c r="I58" s="307"/>
      <c r="J58" s="229"/>
    </row>
    <row r="59" spans="1:10" ht="15" customHeight="1" x14ac:dyDescent="0.3">
      <c r="A59" s="2"/>
      <c r="B59" s="73"/>
      <c r="C59" s="9"/>
      <c r="D59" s="9"/>
      <c r="E59" s="9"/>
      <c r="F59" s="131"/>
      <c r="G59" s="216"/>
      <c r="H59" s="305"/>
      <c r="I59" s="321"/>
      <c r="J59" s="229"/>
    </row>
    <row r="60" spans="1:10" ht="15" customHeight="1" x14ac:dyDescent="0.3">
      <c r="A60" s="2"/>
      <c r="B60" s="88" t="s">
        <v>79</v>
      </c>
      <c r="C60" s="132"/>
      <c r="D60" s="132"/>
      <c r="E60" s="133"/>
      <c r="F60" s="133"/>
      <c r="G60" s="133"/>
      <c r="H60" s="292"/>
      <c r="I60" s="318"/>
      <c r="J60" s="229"/>
    </row>
    <row r="61" spans="1:10" ht="15" customHeight="1" x14ac:dyDescent="0.3">
      <c r="A61" s="2"/>
      <c r="B61" s="24" t="s">
        <v>25</v>
      </c>
      <c r="C61" s="337"/>
      <c r="D61" s="337"/>
      <c r="E61" s="337"/>
      <c r="F61" s="123"/>
      <c r="G61" s="210"/>
      <c r="H61" s="292"/>
      <c r="I61" s="318"/>
      <c r="J61" s="229"/>
    </row>
    <row r="62" spans="1:10" ht="15" customHeight="1" x14ac:dyDescent="0.3">
      <c r="A62" s="2"/>
      <c r="B62" s="24" t="s">
        <v>26</v>
      </c>
      <c r="C62" s="337"/>
      <c r="D62" s="337"/>
      <c r="E62" s="337"/>
      <c r="F62" s="123"/>
      <c r="G62" s="210"/>
      <c r="H62" s="292"/>
      <c r="I62" s="318"/>
      <c r="J62" s="229"/>
    </row>
    <row r="63" spans="1:10" ht="15" customHeight="1" x14ac:dyDescent="0.3">
      <c r="A63" s="2"/>
      <c r="B63" s="24" t="s">
        <v>29</v>
      </c>
      <c r="C63" s="337"/>
      <c r="D63" s="337"/>
      <c r="E63" s="337"/>
      <c r="F63" s="123"/>
      <c r="G63" s="210"/>
      <c r="H63" s="293"/>
      <c r="I63" s="318"/>
      <c r="J63" s="229"/>
    </row>
    <row r="64" spans="1:10" ht="15" customHeight="1" x14ac:dyDescent="0.3">
      <c r="A64" s="2"/>
      <c r="B64" s="34" t="s">
        <v>44</v>
      </c>
      <c r="C64" s="174">
        <f t="shared" ref="C64" si="17">SUM(C61:C63)</f>
        <v>0</v>
      </c>
      <c r="D64" s="174">
        <f t="shared" ref="D64:E64" si="18">SUM(D61:D63)</f>
        <v>0</v>
      </c>
      <c r="E64" s="174">
        <f t="shared" si="18"/>
        <v>0</v>
      </c>
      <c r="F64" s="120"/>
      <c r="G64" s="227">
        <f>SUM(E64)</f>
        <v>0</v>
      </c>
      <c r="H64" s="293"/>
      <c r="I64" s="306"/>
      <c r="J64" s="229"/>
    </row>
    <row r="65" spans="1:10" ht="15" customHeight="1" x14ac:dyDescent="0.3">
      <c r="A65" s="2"/>
      <c r="B65" s="48"/>
      <c r="C65" s="47"/>
      <c r="D65" s="47"/>
      <c r="E65" s="47"/>
      <c r="F65" s="47"/>
      <c r="G65" s="72"/>
      <c r="H65" s="293"/>
      <c r="I65" s="306"/>
      <c r="J65" s="229"/>
    </row>
    <row r="66" spans="1:10" ht="15" customHeight="1" x14ac:dyDescent="0.3">
      <c r="A66" s="2"/>
      <c r="B66" s="89" t="s">
        <v>80</v>
      </c>
      <c r="C66" s="138"/>
      <c r="D66" s="138"/>
      <c r="E66" s="139"/>
      <c r="F66" s="139"/>
      <c r="G66" s="218"/>
      <c r="H66" s="293"/>
      <c r="I66" s="306"/>
      <c r="J66" s="229"/>
    </row>
    <row r="67" spans="1:10" ht="15" customHeight="1" x14ac:dyDescent="0.3">
      <c r="A67" s="2">
        <v>8</v>
      </c>
      <c r="B67" s="62" t="s">
        <v>27</v>
      </c>
      <c r="C67" s="337"/>
      <c r="D67" s="337"/>
      <c r="E67" s="337"/>
      <c r="F67" s="150"/>
      <c r="G67" s="228"/>
      <c r="H67" s="295"/>
      <c r="I67" s="318"/>
      <c r="J67" s="229"/>
    </row>
    <row r="68" spans="1:10" ht="15" customHeight="1" x14ac:dyDescent="0.3">
      <c r="B68" s="62" t="s">
        <v>68</v>
      </c>
      <c r="C68" s="337"/>
      <c r="D68" s="337"/>
      <c r="E68" s="337"/>
      <c r="F68" s="150"/>
      <c r="G68" s="228"/>
      <c r="H68" s="293"/>
      <c r="I68" s="318"/>
      <c r="J68" s="229"/>
    </row>
    <row r="69" spans="1:10" ht="15" customHeight="1" thickBot="1" x14ac:dyDescent="0.35">
      <c r="B69" s="36" t="s">
        <v>29</v>
      </c>
      <c r="C69" s="337"/>
      <c r="D69" s="337"/>
      <c r="E69" s="337"/>
      <c r="F69" s="150"/>
      <c r="G69" s="228"/>
      <c r="H69" s="293"/>
      <c r="I69" s="306"/>
      <c r="J69" s="229"/>
    </row>
    <row r="70" spans="1:10" ht="15" customHeight="1" thickTop="1" x14ac:dyDescent="0.3">
      <c r="B70" s="49" t="s">
        <v>44</v>
      </c>
      <c r="C70" s="174">
        <f t="shared" ref="C70:E70" si="19">SUM(C67:C69)</f>
        <v>0</v>
      </c>
      <c r="D70" s="174">
        <f t="shared" si="19"/>
        <v>0</v>
      </c>
      <c r="E70" s="174">
        <f t="shared" si="19"/>
        <v>0</v>
      </c>
      <c r="F70" s="150"/>
      <c r="G70" s="227">
        <f>SUM(E70)</f>
        <v>0</v>
      </c>
      <c r="H70" s="293"/>
      <c r="I70" s="306"/>
      <c r="J70" s="229"/>
    </row>
    <row r="71" spans="1:10" ht="15" customHeight="1" thickBot="1" x14ac:dyDescent="0.35">
      <c r="B71" s="56"/>
      <c r="C71" s="175"/>
      <c r="D71" s="175"/>
      <c r="E71" s="175"/>
      <c r="F71" s="175"/>
      <c r="G71" s="175"/>
      <c r="H71" s="188"/>
      <c r="J71" s="229"/>
    </row>
    <row r="72" spans="1:10" ht="15" customHeight="1" x14ac:dyDescent="0.3">
      <c r="B72" s="57" t="s">
        <v>55</v>
      </c>
      <c r="C72" s="58">
        <f>SUM(E57,E50,E43,E35,E25,E17,E13)</f>
        <v>0</v>
      </c>
      <c r="D72" s="141"/>
      <c r="E72" s="141"/>
      <c r="F72" s="141"/>
      <c r="G72" s="141"/>
      <c r="H72" s="5"/>
      <c r="J72" s="229"/>
    </row>
    <row r="73" spans="1:10" ht="15" customHeight="1" x14ac:dyDescent="0.3">
      <c r="B73" s="53" t="s">
        <v>56</v>
      </c>
      <c r="C73" s="59">
        <f>SUM(F13,F25,F35,F43,F50,F57)</f>
        <v>0</v>
      </c>
      <c r="D73" s="51"/>
      <c r="E73" s="51"/>
      <c r="F73" s="51"/>
      <c r="G73" s="52"/>
      <c r="H73" s="5"/>
      <c r="J73" s="229"/>
    </row>
    <row r="74" spans="1:10" ht="15" customHeight="1" x14ac:dyDescent="0.3">
      <c r="B74" s="54" t="s">
        <v>91</v>
      </c>
      <c r="C74" s="59">
        <f>SUM(G57,G50,G43,G35,G25,G13)</f>
        <v>0</v>
      </c>
      <c r="D74" s="51"/>
      <c r="E74" s="51"/>
      <c r="F74" s="51"/>
      <c r="G74" s="52"/>
      <c r="H74" s="5"/>
      <c r="J74" s="229"/>
    </row>
    <row r="75" spans="1:10" ht="15" customHeight="1" thickBot="1" x14ac:dyDescent="0.35">
      <c r="A75" s="5"/>
      <c r="B75" s="55" t="s">
        <v>28</v>
      </c>
      <c r="C75" s="60">
        <f>SUM(E70,E64,C72)</f>
        <v>0</v>
      </c>
      <c r="D75" s="141"/>
      <c r="E75" s="141"/>
      <c r="F75" s="141"/>
      <c r="G75" s="141"/>
      <c r="H75" s="5"/>
      <c r="I75" s="5"/>
      <c r="J75" s="229"/>
    </row>
    <row r="76" spans="1:10" ht="28.5" customHeight="1" x14ac:dyDescent="0.3">
      <c r="A76" s="5"/>
      <c r="B76" s="354" t="s">
        <v>64</v>
      </c>
      <c r="C76" s="355"/>
      <c r="D76" s="355"/>
      <c r="E76" s="355"/>
      <c r="F76" s="355"/>
      <c r="G76" s="355"/>
      <c r="H76" s="5"/>
      <c r="I76" s="5"/>
      <c r="J76" s="229"/>
    </row>
    <row r="77" spans="1:10" ht="15" customHeight="1" x14ac:dyDescent="0.3">
      <c r="A77" s="5"/>
      <c r="B77" s="41"/>
      <c r="C77" s="41"/>
      <c r="D77" s="41"/>
      <c r="E77" s="41"/>
      <c r="F77" s="41"/>
      <c r="G77" s="41"/>
      <c r="H77" s="5"/>
      <c r="I77" s="5"/>
      <c r="J77" s="229"/>
    </row>
    <row r="78" spans="1:10" ht="15" customHeight="1" x14ac:dyDescent="0.3">
      <c r="A78" s="5"/>
      <c r="B78" s="10" t="s">
        <v>40</v>
      </c>
      <c r="C78" s="356"/>
      <c r="D78" s="356"/>
      <c r="E78" s="356"/>
      <c r="F78" s="356"/>
      <c r="G78" s="95" t="s">
        <v>0</v>
      </c>
      <c r="H78" s="230"/>
      <c r="I78" s="5"/>
      <c r="J78" s="229"/>
    </row>
    <row r="79" spans="1:10" ht="15" customHeight="1" x14ac:dyDescent="0.3">
      <c r="A79" s="5"/>
      <c r="B79" s="5"/>
      <c r="C79" s="7"/>
      <c r="D79" s="7"/>
      <c r="E79" s="7"/>
      <c r="F79" s="7"/>
      <c r="G79" s="6"/>
      <c r="H79" s="5"/>
      <c r="J79" s="229"/>
    </row>
    <row r="80" spans="1:10" ht="15" customHeight="1" x14ac:dyDescent="0.3">
      <c r="A80" s="5"/>
      <c r="B80" s="5"/>
      <c r="C80" s="5"/>
      <c r="D80" s="5"/>
      <c r="E80" s="5"/>
      <c r="F80" s="5"/>
      <c r="G80" s="5"/>
      <c r="H80" s="5"/>
      <c r="J80" s="229"/>
    </row>
    <row r="81" spans="1:10" ht="15" customHeight="1" x14ac:dyDescent="0.3">
      <c r="A81" s="5"/>
      <c r="B81" s="353" t="s">
        <v>106</v>
      </c>
      <c r="C81" s="5"/>
      <c r="D81" s="5"/>
      <c r="E81" s="5"/>
      <c r="F81" s="5"/>
      <c r="G81" s="5"/>
      <c r="H81" s="5"/>
      <c r="J81" s="229"/>
    </row>
    <row r="82" spans="1:10" ht="15" customHeight="1" x14ac:dyDescent="0.3">
      <c r="A82" s="5"/>
      <c r="B82" s="352" t="s">
        <v>107</v>
      </c>
      <c r="C82" s="230"/>
      <c r="D82" s="230"/>
      <c r="E82" s="230"/>
      <c r="F82" s="230"/>
      <c r="G82" s="230"/>
      <c r="H82" s="230"/>
      <c r="I82" s="230"/>
      <c r="J82" s="229"/>
    </row>
  </sheetData>
  <mergeCells count="8">
    <mergeCell ref="B76:G76"/>
    <mergeCell ref="C78:F78"/>
    <mergeCell ref="B1:G1"/>
    <mergeCell ref="B2:G2"/>
    <mergeCell ref="H2:I2"/>
    <mergeCell ref="F3:F4"/>
    <mergeCell ref="G3:G4"/>
    <mergeCell ref="H4:I4"/>
  </mergeCells>
  <printOptions horizontalCentered="1"/>
  <pageMargins left="0" right="0" top="0" bottom="0" header="0.5" footer="0.5"/>
  <pageSetup scale="6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2"/>
  <sheetViews>
    <sheetView tabSelected="1" topLeftCell="B1" zoomScaleNormal="100" workbookViewId="0">
      <pane ySplit="4" topLeftCell="A5" activePane="bottomLeft" state="frozen"/>
      <selection activeCell="B1" sqref="B1"/>
      <selection pane="bottomLeft" activeCell="G15" sqref="G15"/>
    </sheetView>
  </sheetViews>
  <sheetFormatPr defaultColWidth="10.875" defaultRowHeight="15" customHeight="1" x14ac:dyDescent="0.3"/>
  <cols>
    <col min="1" max="1" width="9" style="1" hidden="1" customWidth="1"/>
    <col min="2" max="2" width="84.125" style="1" bestFit="1" customWidth="1"/>
    <col min="3" max="3" width="20" style="1" customWidth="1"/>
    <col min="4" max="4" width="22.875" style="1" customWidth="1"/>
    <col min="5" max="5" width="19.375" style="1" customWidth="1"/>
    <col min="6" max="6" width="14" style="1" bestFit="1" customWidth="1"/>
    <col min="7" max="7" width="14.125" style="1" bestFit="1" customWidth="1"/>
    <col min="8" max="8" width="13.625" style="1" hidden="1" customWidth="1"/>
    <col min="9" max="9" width="12.875" style="1" hidden="1" customWidth="1"/>
    <col min="10" max="10" width="12.875" style="1" customWidth="1"/>
    <col min="11" max="16384" width="10.875" style="1"/>
  </cols>
  <sheetData>
    <row r="1" spans="1:10" ht="18" customHeight="1" thickBot="1" x14ac:dyDescent="0.4">
      <c r="B1" s="357" t="s">
        <v>102</v>
      </c>
      <c r="C1" s="357"/>
      <c r="D1" s="357"/>
      <c r="E1" s="357"/>
      <c r="F1" s="357"/>
      <c r="G1" s="357"/>
      <c r="J1" s="229"/>
    </row>
    <row r="2" spans="1:10" ht="15" customHeight="1" x14ac:dyDescent="0.3">
      <c r="B2" s="358" t="s">
        <v>39</v>
      </c>
      <c r="C2" s="359"/>
      <c r="D2" s="359"/>
      <c r="E2" s="359"/>
      <c r="F2" s="359"/>
      <c r="G2" s="360"/>
      <c r="H2" s="361" t="s">
        <v>84</v>
      </c>
      <c r="I2" s="362"/>
      <c r="J2" s="229"/>
    </row>
    <row r="3" spans="1:10" s="20" customFormat="1" ht="25.5" customHeight="1" x14ac:dyDescent="0.3">
      <c r="A3" s="11" t="s">
        <v>18</v>
      </c>
      <c r="B3" s="22" t="s">
        <v>1</v>
      </c>
      <c r="C3" s="182" t="s">
        <v>96</v>
      </c>
      <c r="D3" s="182" t="s">
        <v>97</v>
      </c>
      <c r="E3" s="182" t="s">
        <v>98</v>
      </c>
      <c r="F3" s="363" t="s">
        <v>35</v>
      </c>
      <c r="G3" s="365" t="s">
        <v>57</v>
      </c>
      <c r="H3" s="234" t="s">
        <v>85</v>
      </c>
      <c r="I3" s="345" t="s">
        <v>87</v>
      </c>
      <c r="J3" s="351"/>
    </row>
    <row r="4" spans="1:10" s="12" customFormat="1" ht="30" customHeight="1" thickBot="1" x14ac:dyDescent="0.35">
      <c r="A4" s="11"/>
      <c r="B4" s="276" t="s">
        <v>2</v>
      </c>
      <c r="C4" s="277" t="s">
        <v>99</v>
      </c>
      <c r="D4" s="277" t="s">
        <v>99</v>
      </c>
      <c r="E4" s="277" t="s">
        <v>99</v>
      </c>
      <c r="F4" s="364"/>
      <c r="G4" s="366"/>
      <c r="H4" s="367" t="s">
        <v>92</v>
      </c>
      <c r="I4" s="368"/>
      <c r="J4" s="220"/>
    </row>
    <row r="5" spans="1:10" s="12" customFormat="1" ht="15" customHeight="1" x14ac:dyDescent="0.3">
      <c r="A5" s="11"/>
      <c r="B5" s="274" t="s">
        <v>37</v>
      </c>
      <c r="C5" s="275"/>
      <c r="D5" s="275"/>
      <c r="E5" s="275"/>
      <c r="F5" s="275"/>
      <c r="G5" s="275"/>
      <c r="H5" s="275"/>
      <c r="I5" s="275"/>
      <c r="J5" s="220"/>
    </row>
    <row r="6" spans="1:10" ht="15" customHeight="1" x14ac:dyDescent="0.3">
      <c r="A6" s="2">
        <v>1</v>
      </c>
      <c r="B6" s="82" t="s">
        <v>61</v>
      </c>
      <c r="C6" s="45"/>
      <c r="D6" s="45"/>
      <c r="E6" s="45"/>
      <c r="F6" s="45"/>
      <c r="G6" s="202"/>
      <c r="H6" s="202"/>
      <c r="I6" s="202"/>
      <c r="J6" s="229"/>
    </row>
    <row r="7" spans="1:10" ht="15" customHeight="1" x14ac:dyDescent="0.3">
      <c r="A7" s="2"/>
      <c r="B7" s="37" t="s">
        <v>42</v>
      </c>
      <c r="C7" s="4"/>
      <c r="D7" s="4"/>
      <c r="E7" s="4"/>
      <c r="F7" s="13"/>
      <c r="G7" s="201"/>
      <c r="H7" s="292"/>
      <c r="I7" s="306"/>
      <c r="J7" s="229"/>
    </row>
    <row r="8" spans="1:10" ht="15" customHeight="1" x14ac:dyDescent="0.3">
      <c r="A8" s="2"/>
      <c r="B8" s="23"/>
      <c r="C8" s="4"/>
      <c r="D8" s="4"/>
      <c r="E8" s="4"/>
      <c r="F8" s="4"/>
      <c r="G8" s="221"/>
      <c r="H8" s="292"/>
      <c r="I8" s="306"/>
      <c r="J8" s="229"/>
    </row>
    <row r="9" spans="1:10" ht="15" customHeight="1" x14ac:dyDescent="0.3">
      <c r="A9" s="2">
        <v>2</v>
      </c>
      <c r="B9" s="82" t="s">
        <v>43</v>
      </c>
      <c r="C9" s="85"/>
      <c r="D9" s="85"/>
      <c r="E9" s="84"/>
      <c r="F9" s="94"/>
      <c r="G9" s="222"/>
      <c r="H9" s="262">
        <v>50000</v>
      </c>
      <c r="I9" s="309">
        <v>0.2</v>
      </c>
      <c r="J9" s="229"/>
    </row>
    <row r="10" spans="1:10" ht="15" customHeight="1" x14ac:dyDescent="0.3">
      <c r="A10" s="2"/>
      <c r="B10" s="24" t="s">
        <v>41</v>
      </c>
      <c r="C10" s="333"/>
      <c r="D10" s="334"/>
      <c r="E10" s="335"/>
      <c r="F10" s="102">
        <f>E10*0.2</f>
        <v>0</v>
      </c>
      <c r="G10" s="189">
        <f t="shared" ref="G10:G11" si="0">E10-F10</f>
        <v>0</v>
      </c>
      <c r="H10" s="297"/>
      <c r="I10" s="308"/>
      <c r="J10" s="229"/>
    </row>
    <row r="11" spans="1:10" ht="15" customHeight="1" x14ac:dyDescent="0.3">
      <c r="A11" s="2"/>
      <c r="B11" s="25" t="s">
        <v>6</v>
      </c>
      <c r="C11" s="333"/>
      <c r="D11" s="334"/>
      <c r="E11" s="336"/>
      <c r="F11" s="102">
        <f t="shared" ref="F11:F12" si="1">E11*0.2</f>
        <v>0</v>
      </c>
      <c r="G11" s="189">
        <f t="shared" si="0"/>
        <v>0</v>
      </c>
      <c r="H11" s="297"/>
      <c r="I11" s="308"/>
      <c r="J11" s="229"/>
    </row>
    <row r="12" spans="1:10" ht="15" customHeight="1" x14ac:dyDescent="0.3">
      <c r="A12" s="2"/>
      <c r="B12" s="96" t="s">
        <v>29</v>
      </c>
      <c r="C12" s="333"/>
      <c r="D12" s="334"/>
      <c r="E12" s="336"/>
      <c r="F12" s="103">
        <f t="shared" si="1"/>
        <v>0</v>
      </c>
      <c r="G12" s="207">
        <f>E12-F12</f>
        <v>0</v>
      </c>
      <c r="H12" s="298"/>
      <c r="I12" s="310"/>
      <c r="J12" s="229"/>
    </row>
    <row r="13" spans="1:10" ht="15" customHeight="1" thickBot="1" x14ac:dyDescent="0.35">
      <c r="A13" s="2"/>
      <c r="B13" s="81" t="s">
        <v>44</v>
      </c>
      <c r="C13" s="118">
        <f t="shared" ref="C13:D13" si="2">SUM(C10:C12)</f>
        <v>0</v>
      </c>
      <c r="D13" s="118">
        <f t="shared" si="2"/>
        <v>0</v>
      </c>
      <c r="E13" s="118">
        <f>SUM(E10:E12)</f>
        <v>0</v>
      </c>
      <c r="F13" s="114">
        <f>MIN(50000,E13*0.2)</f>
        <v>0</v>
      </c>
      <c r="G13" s="114">
        <f>E13-F13</f>
        <v>0</v>
      </c>
      <c r="H13" s="281">
        <f>E13</f>
        <v>0</v>
      </c>
      <c r="I13" s="282">
        <f>H13*0.2</f>
        <v>0</v>
      </c>
      <c r="J13" s="229"/>
    </row>
    <row r="14" spans="1:10" ht="15" customHeight="1" thickTop="1" x14ac:dyDescent="0.3">
      <c r="A14" s="2"/>
      <c r="B14" s="43"/>
      <c r="C14" s="64"/>
      <c r="D14" s="64"/>
      <c r="E14" s="66"/>
      <c r="F14" s="279" t="s">
        <v>45</v>
      </c>
      <c r="G14" s="279">
        <v>250000</v>
      </c>
      <c r="H14" s="300"/>
      <c r="I14" s="307"/>
      <c r="J14" s="229"/>
    </row>
    <row r="15" spans="1:10" ht="15" customHeight="1" x14ac:dyDescent="0.3">
      <c r="A15" s="2"/>
      <c r="B15" s="44"/>
      <c r="C15" s="106"/>
      <c r="D15" s="106"/>
      <c r="E15" s="168"/>
      <c r="F15" s="131"/>
      <c r="G15" s="216"/>
      <c r="H15" s="299"/>
      <c r="I15" s="307"/>
      <c r="J15" s="229"/>
    </row>
    <row r="16" spans="1:10" s="12" customFormat="1" ht="15" customHeight="1" x14ac:dyDescent="0.3">
      <c r="A16" s="14"/>
      <c r="B16" s="85" t="s">
        <v>93</v>
      </c>
      <c r="C16" s="109"/>
      <c r="D16" s="110"/>
      <c r="E16" s="209"/>
      <c r="F16" s="111"/>
      <c r="G16" s="111"/>
      <c r="H16" s="265"/>
      <c r="I16" s="309">
        <v>0.2</v>
      </c>
      <c r="J16" s="220"/>
    </row>
    <row r="17" spans="1:10" s="12" customFormat="1" ht="15" customHeight="1" thickBot="1" x14ac:dyDescent="0.35">
      <c r="A17" s="14"/>
      <c r="B17" s="77" t="s">
        <v>44</v>
      </c>
      <c r="C17" s="112"/>
      <c r="D17" s="113"/>
      <c r="E17" s="316">
        <v>0</v>
      </c>
      <c r="F17" s="114">
        <f>E17*0.2</f>
        <v>0</v>
      </c>
      <c r="G17" s="114">
        <f>E17-F17</f>
        <v>0</v>
      </c>
      <c r="H17" s="281">
        <f>E17</f>
        <v>0</v>
      </c>
      <c r="I17" s="282">
        <f>H17*0.2</f>
        <v>0</v>
      </c>
      <c r="J17" s="220"/>
    </row>
    <row r="18" spans="1:10" ht="15" customHeight="1" thickTop="1" x14ac:dyDescent="0.3">
      <c r="A18" s="2"/>
      <c r="B18" s="44"/>
      <c r="C18" s="106"/>
      <c r="D18" s="106"/>
      <c r="E18" s="66"/>
      <c r="F18" s="131"/>
      <c r="G18" s="131"/>
      <c r="H18" s="299"/>
      <c r="I18" s="307"/>
      <c r="J18" s="229"/>
    </row>
    <row r="19" spans="1:10" ht="15" hidden="1" customHeight="1" thickTop="1" x14ac:dyDescent="0.3">
      <c r="A19" s="2"/>
      <c r="B19" s="29" t="s">
        <v>3</v>
      </c>
      <c r="C19" s="65" t="e">
        <f>SUM(C13,#REF!)</f>
        <v>#REF!</v>
      </c>
      <c r="D19" s="65" t="e">
        <f>SUM(D13,#REF!)</f>
        <v>#REF!</v>
      </c>
      <c r="E19" s="223" t="e">
        <f>SUM(E13,#REF!)</f>
        <v>#REF!</v>
      </c>
      <c r="F19" s="65">
        <f>F13</f>
        <v>0</v>
      </c>
      <c r="G19" s="65">
        <f>G13</f>
        <v>0</v>
      </c>
      <c r="H19" s="292"/>
      <c r="I19" s="306"/>
      <c r="J19" s="229"/>
    </row>
    <row r="20" spans="1:10" ht="15" customHeight="1" x14ac:dyDescent="0.3">
      <c r="A20" s="2"/>
      <c r="B20" s="86" t="s">
        <v>38</v>
      </c>
      <c r="C20" s="169"/>
      <c r="D20" s="169"/>
      <c r="E20" s="169"/>
      <c r="F20" s="302"/>
      <c r="G20" s="302"/>
      <c r="H20" s="296"/>
      <c r="I20" s="311"/>
      <c r="J20" s="229"/>
    </row>
    <row r="21" spans="1:10" ht="15" customHeight="1" x14ac:dyDescent="0.3">
      <c r="A21" s="2"/>
      <c r="B21" s="82" t="s">
        <v>74</v>
      </c>
      <c r="C21" s="116"/>
      <c r="D21" s="116"/>
      <c r="E21" s="101"/>
      <c r="F21" s="100"/>
      <c r="G21" s="224"/>
      <c r="H21" s="262">
        <v>100000</v>
      </c>
      <c r="I21" s="309">
        <v>0.2</v>
      </c>
      <c r="J21" s="229"/>
    </row>
    <row r="22" spans="1:10" ht="15" customHeight="1" x14ac:dyDescent="0.3">
      <c r="A22" s="2"/>
      <c r="B22" s="30" t="s">
        <v>11</v>
      </c>
      <c r="C22" s="333"/>
      <c r="D22" s="334"/>
      <c r="E22" s="335"/>
      <c r="F22" s="102">
        <f t="shared" ref="F22:F24" si="3">E22*0.2</f>
        <v>0</v>
      </c>
      <c r="G22" s="189">
        <f t="shared" ref="G22:G25" si="4">E22-F22</f>
        <v>0</v>
      </c>
      <c r="H22" s="297"/>
      <c r="I22" s="308"/>
      <c r="J22" s="229"/>
    </row>
    <row r="23" spans="1:10" ht="15" customHeight="1" x14ac:dyDescent="0.3">
      <c r="A23" s="2">
        <v>4</v>
      </c>
      <c r="B23" s="30" t="s">
        <v>12</v>
      </c>
      <c r="C23" s="333"/>
      <c r="D23" s="334"/>
      <c r="E23" s="336"/>
      <c r="F23" s="102">
        <f t="shared" si="3"/>
        <v>0</v>
      </c>
      <c r="G23" s="189">
        <f t="shared" si="4"/>
        <v>0</v>
      </c>
      <c r="H23" s="297"/>
      <c r="I23" s="308"/>
      <c r="J23" s="229"/>
    </row>
    <row r="24" spans="1:10" ht="15" customHeight="1" x14ac:dyDescent="0.3">
      <c r="A24" s="2"/>
      <c r="B24" s="26" t="s">
        <v>29</v>
      </c>
      <c r="C24" s="333"/>
      <c r="D24" s="334"/>
      <c r="E24" s="336"/>
      <c r="F24" s="103">
        <f t="shared" si="3"/>
        <v>0</v>
      </c>
      <c r="G24" s="207">
        <f t="shared" si="4"/>
        <v>0</v>
      </c>
      <c r="H24" s="298"/>
      <c r="I24" s="310"/>
      <c r="J24" s="229"/>
    </row>
    <row r="25" spans="1:10" ht="15" customHeight="1" thickBot="1" x14ac:dyDescent="0.35">
      <c r="A25" s="2"/>
      <c r="B25" s="81" t="s">
        <v>44</v>
      </c>
      <c r="C25" s="117">
        <f>SUM(C22:C24)</f>
        <v>0</v>
      </c>
      <c r="D25" s="117">
        <f t="shared" ref="D25:E25" si="5">SUM(D22:D24)</f>
        <v>0</v>
      </c>
      <c r="E25" s="118">
        <f t="shared" si="5"/>
        <v>0</v>
      </c>
      <c r="F25" s="114">
        <f>MIN(100000,E25*0.2)</f>
        <v>0</v>
      </c>
      <c r="G25" s="114">
        <f t="shared" si="4"/>
        <v>0</v>
      </c>
      <c r="H25" s="281">
        <f>E25</f>
        <v>0</v>
      </c>
      <c r="I25" s="282">
        <f>H25*0.2</f>
        <v>0</v>
      </c>
      <c r="J25" s="229"/>
    </row>
    <row r="26" spans="1:10" ht="15" customHeight="1" thickTop="1" x14ac:dyDescent="0.3">
      <c r="A26" s="2"/>
      <c r="B26" s="78"/>
      <c r="C26" s="79"/>
      <c r="D26" s="79"/>
      <c r="E26" s="80"/>
      <c r="F26" s="279" t="s">
        <v>46</v>
      </c>
      <c r="G26" s="279">
        <v>500000</v>
      </c>
      <c r="H26" s="300"/>
      <c r="I26" s="307"/>
      <c r="J26" s="229"/>
    </row>
    <row r="27" spans="1:10" ht="15" customHeight="1" x14ac:dyDescent="0.3">
      <c r="A27" s="2"/>
      <c r="B27" s="31"/>
      <c r="C27" s="46"/>
      <c r="D27" s="46"/>
      <c r="E27" s="128"/>
      <c r="F27" s="170"/>
      <c r="G27" s="127"/>
      <c r="H27" s="299"/>
      <c r="I27" s="307"/>
      <c r="J27" s="229"/>
    </row>
    <row r="28" spans="1:10" ht="15" customHeight="1" x14ac:dyDescent="0.3">
      <c r="A28" s="2"/>
      <c r="B28" s="82" t="s">
        <v>75</v>
      </c>
      <c r="C28" s="116"/>
      <c r="D28" s="116"/>
      <c r="E28" s="121"/>
      <c r="F28" s="121"/>
      <c r="G28" s="225"/>
      <c r="H28" s="262">
        <v>100000</v>
      </c>
      <c r="I28" s="309">
        <v>0.2</v>
      </c>
      <c r="J28" s="229"/>
    </row>
    <row r="29" spans="1:10" ht="15" customHeight="1" x14ac:dyDescent="0.3">
      <c r="A29" s="2"/>
      <c r="B29" s="32" t="s">
        <v>13</v>
      </c>
      <c r="C29" s="333"/>
      <c r="D29" s="334"/>
      <c r="E29" s="336"/>
      <c r="F29" s="102">
        <f t="shared" ref="F29:F34" si="6">E29*0.2</f>
        <v>0</v>
      </c>
      <c r="G29" s="189">
        <f t="shared" ref="G29:G35" si="7">E29-F29</f>
        <v>0</v>
      </c>
      <c r="H29" s="297"/>
      <c r="I29" s="308"/>
      <c r="J29" s="229"/>
    </row>
    <row r="30" spans="1:10" ht="15" customHeight="1" x14ac:dyDescent="0.3">
      <c r="A30" s="2">
        <v>5</v>
      </c>
      <c r="B30" s="30" t="s">
        <v>7</v>
      </c>
      <c r="C30" s="333"/>
      <c r="D30" s="334"/>
      <c r="E30" s="336"/>
      <c r="F30" s="102">
        <f t="shared" si="6"/>
        <v>0</v>
      </c>
      <c r="G30" s="189">
        <f t="shared" si="7"/>
        <v>0</v>
      </c>
      <c r="H30" s="297"/>
      <c r="I30" s="308"/>
      <c r="J30" s="229"/>
    </row>
    <row r="31" spans="1:10" ht="15" customHeight="1" x14ac:dyDescent="0.3">
      <c r="A31" s="2"/>
      <c r="B31" s="30" t="s">
        <v>8</v>
      </c>
      <c r="C31" s="333"/>
      <c r="D31" s="334"/>
      <c r="E31" s="336"/>
      <c r="F31" s="102">
        <f t="shared" si="6"/>
        <v>0</v>
      </c>
      <c r="G31" s="189">
        <f t="shared" si="7"/>
        <v>0</v>
      </c>
      <c r="H31" s="303"/>
      <c r="I31" s="308"/>
      <c r="J31" s="229"/>
    </row>
    <row r="32" spans="1:10" ht="15" customHeight="1" x14ac:dyDescent="0.3">
      <c r="A32" s="2"/>
      <c r="B32" s="30" t="s">
        <v>10</v>
      </c>
      <c r="C32" s="333"/>
      <c r="D32" s="334"/>
      <c r="E32" s="336"/>
      <c r="F32" s="102">
        <f t="shared" si="6"/>
        <v>0</v>
      </c>
      <c r="G32" s="189">
        <f t="shared" si="7"/>
        <v>0</v>
      </c>
      <c r="H32" s="303"/>
      <c r="I32" s="308"/>
      <c r="J32" s="229"/>
    </row>
    <row r="33" spans="1:10" ht="15" customHeight="1" x14ac:dyDescent="0.3">
      <c r="A33" s="2"/>
      <c r="B33" s="30" t="s">
        <v>9</v>
      </c>
      <c r="C33" s="333"/>
      <c r="D33" s="334"/>
      <c r="E33" s="336"/>
      <c r="F33" s="102">
        <f t="shared" si="6"/>
        <v>0</v>
      </c>
      <c r="G33" s="189">
        <f t="shared" si="7"/>
        <v>0</v>
      </c>
      <c r="H33" s="303"/>
      <c r="I33" s="308"/>
      <c r="J33" s="229"/>
    </row>
    <row r="34" spans="1:10" ht="15" customHeight="1" x14ac:dyDescent="0.3">
      <c r="A34" s="2"/>
      <c r="B34" s="96" t="s">
        <v>29</v>
      </c>
      <c r="C34" s="338"/>
      <c r="D34" s="334"/>
      <c r="E34" s="336"/>
      <c r="F34" s="103">
        <f t="shared" si="6"/>
        <v>0</v>
      </c>
      <c r="G34" s="207">
        <f t="shared" si="7"/>
        <v>0</v>
      </c>
      <c r="H34" s="304"/>
      <c r="I34" s="310"/>
      <c r="J34" s="229"/>
    </row>
    <row r="35" spans="1:10" ht="15" customHeight="1" thickBot="1" x14ac:dyDescent="0.35">
      <c r="A35" s="2"/>
      <c r="B35" s="98" t="s">
        <v>44</v>
      </c>
      <c r="C35" s="126">
        <f>SUM(C29:C33)</f>
        <v>0</v>
      </c>
      <c r="D35" s="126">
        <f t="shared" ref="D35:E35" si="8">SUM(D29:D33)</f>
        <v>0</v>
      </c>
      <c r="E35" s="126">
        <f t="shared" si="8"/>
        <v>0</v>
      </c>
      <c r="F35" s="114">
        <f>MIN(100000,E35*0.2)</f>
        <v>0</v>
      </c>
      <c r="G35" s="114">
        <f t="shared" si="7"/>
        <v>0</v>
      </c>
      <c r="H35" s="281">
        <f>E35</f>
        <v>0</v>
      </c>
      <c r="I35" s="282">
        <f>H35*0.2</f>
        <v>0</v>
      </c>
      <c r="J35" s="229"/>
    </row>
    <row r="36" spans="1:10" ht="15" customHeight="1" thickTop="1" x14ac:dyDescent="0.3">
      <c r="A36" s="2"/>
      <c r="B36" s="97"/>
      <c r="C36" s="79"/>
      <c r="D36" s="79"/>
      <c r="E36" s="127"/>
      <c r="F36" s="279" t="s">
        <v>46</v>
      </c>
      <c r="G36" s="279">
        <v>500000</v>
      </c>
      <c r="H36" s="300"/>
      <c r="I36" s="307"/>
      <c r="J36" s="229"/>
    </row>
    <row r="37" spans="1:10" ht="15" customHeight="1" x14ac:dyDescent="0.3">
      <c r="A37" s="2"/>
      <c r="B37" s="67"/>
      <c r="C37" s="119"/>
      <c r="D37" s="119"/>
      <c r="E37" s="120"/>
      <c r="F37" s="151"/>
      <c r="G37" s="264"/>
      <c r="H37" s="305"/>
      <c r="I37" s="307"/>
      <c r="J37" s="229"/>
    </row>
    <row r="38" spans="1:10" ht="15" customHeight="1" x14ac:dyDescent="0.3">
      <c r="A38" s="2"/>
      <c r="B38" s="82" t="s">
        <v>76</v>
      </c>
      <c r="C38" s="116"/>
      <c r="D38" s="116"/>
      <c r="E38" s="225"/>
      <c r="F38" s="121"/>
      <c r="G38" s="121"/>
      <c r="H38" s="262">
        <v>50000</v>
      </c>
      <c r="I38" s="309">
        <v>0.2</v>
      </c>
      <c r="J38" s="229"/>
    </row>
    <row r="39" spans="1:10" ht="15" customHeight="1" x14ac:dyDescent="0.3">
      <c r="A39" s="2"/>
      <c r="B39" s="30" t="s">
        <v>4</v>
      </c>
      <c r="C39" s="333"/>
      <c r="D39" s="334"/>
      <c r="E39" s="336"/>
      <c r="F39" s="102">
        <f t="shared" ref="F39" si="9">E39*0.2</f>
        <v>0</v>
      </c>
      <c r="G39" s="102">
        <f t="shared" ref="G39" si="10">E39-F39</f>
        <v>0</v>
      </c>
      <c r="H39" s="301"/>
      <c r="I39" s="312"/>
      <c r="J39" s="229"/>
    </row>
    <row r="40" spans="1:10" ht="15" customHeight="1" x14ac:dyDescent="0.3">
      <c r="A40" s="2"/>
      <c r="B40" s="30"/>
      <c r="C40" s="202"/>
      <c r="D40" s="202"/>
      <c r="E40" s="202"/>
      <c r="F40" s="124" t="s">
        <v>47</v>
      </c>
      <c r="G40" s="124"/>
      <c r="H40" s="293"/>
      <c r="I40" s="306"/>
      <c r="J40" s="229"/>
    </row>
    <row r="41" spans="1:10" ht="13.8" customHeight="1" x14ac:dyDescent="0.3">
      <c r="A41" s="2">
        <v>6</v>
      </c>
      <c r="B41" s="30" t="s">
        <v>5</v>
      </c>
      <c r="C41" s="333"/>
      <c r="D41" s="334"/>
      <c r="E41" s="336"/>
      <c r="F41" s="102">
        <f t="shared" ref="F41" si="11">E41*0.2</f>
        <v>0</v>
      </c>
      <c r="G41" s="102">
        <f t="shared" ref="G41" si="12">E41-F41</f>
        <v>0</v>
      </c>
      <c r="H41" s="301"/>
      <c r="I41" s="312"/>
      <c r="J41" s="229"/>
    </row>
    <row r="42" spans="1:10" ht="15" customHeight="1" x14ac:dyDescent="0.3">
      <c r="A42" s="2"/>
      <c r="B42" s="26" t="s">
        <v>29</v>
      </c>
      <c r="C42" s="339"/>
      <c r="D42" s="339"/>
      <c r="E42" s="340"/>
      <c r="F42" s="124"/>
      <c r="G42" s="124"/>
      <c r="H42" s="233"/>
      <c r="I42" s="313"/>
      <c r="J42" s="229"/>
    </row>
    <row r="43" spans="1:10" ht="15" customHeight="1" thickBot="1" x14ac:dyDescent="0.35">
      <c r="A43" s="3"/>
      <c r="B43" s="81" t="s">
        <v>44</v>
      </c>
      <c r="C43" s="126">
        <f>SUM(C39,C41)</f>
        <v>0</v>
      </c>
      <c r="D43" s="126">
        <f>SUM(D39,D41)</f>
        <v>0</v>
      </c>
      <c r="E43" s="126">
        <f>SUM(E39,E41)</f>
        <v>0</v>
      </c>
      <c r="F43" s="114">
        <f>MIN(50000,E43*0.2)</f>
        <v>0</v>
      </c>
      <c r="G43" s="114">
        <f>E43-F43</f>
        <v>0</v>
      </c>
      <c r="H43" s="281">
        <f>E43</f>
        <v>0</v>
      </c>
      <c r="I43" s="282">
        <f>H43*0.2</f>
        <v>0</v>
      </c>
      <c r="J43" s="229"/>
    </row>
    <row r="44" spans="1:10" ht="15" customHeight="1" thickTop="1" x14ac:dyDescent="0.3">
      <c r="A44" s="3"/>
      <c r="B44" s="78"/>
      <c r="C44" s="79"/>
      <c r="D44" s="79"/>
      <c r="E44" s="127"/>
      <c r="F44" s="279" t="s">
        <v>45</v>
      </c>
      <c r="G44" s="279">
        <v>250000</v>
      </c>
      <c r="H44" s="240"/>
      <c r="I44" s="314"/>
      <c r="J44" s="229"/>
    </row>
    <row r="45" spans="1:10" ht="15" customHeight="1" x14ac:dyDescent="0.3">
      <c r="A45" s="2"/>
      <c r="B45" s="30"/>
      <c r="C45" s="46"/>
      <c r="D45" s="46"/>
      <c r="E45" s="128"/>
      <c r="F45" s="170"/>
      <c r="G45" s="127"/>
      <c r="H45" s="305"/>
      <c r="I45" s="307"/>
      <c r="J45" s="229"/>
    </row>
    <row r="46" spans="1:10" ht="15" customHeight="1" x14ac:dyDescent="0.3">
      <c r="A46" s="2"/>
      <c r="B46" s="82" t="s">
        <v>77</v>
      </c>
      <c r="C46" s="116"/>
      <c r="D46" s="116"/>
      <c r="E46" s="121"/>
      <c r="F46" s="122"/>
      <c r="G46" s="211"/>
      <c r="H46" s="262">
        <v>100000</v>
      </c>
      <c r="I46" s="309">
        <v>0.2</v>
      </c>
      <c r="J46" s="229"/>
    </row>
    <row r="47" spans="1:10" ht="15" customHeight="1" x14ac:dyDescent="0.3">
      <c r="A47" s="3"/>
      <c r="B47" s="25" t="s">
        <v>14</v>
      </c>
      <c r="C47" s="333"/>
      <c r="D47" s="334"/>
      <c r="E47" s="336"/>
      <c r="F47" s="102">
        <f t="shared" ref="F47:F49" si="13">E47*0.2</f>
        <v>0</v>
      </c>
      <c r="G47" s="189">
        <f t="shared" ref="G47:G49" si="14">E47-F47</f>
        <v>0</v>
      </c>
      <c r="H47" s="297"/>
      <c r="I47" s="308"/>
      <c r="J47" s="229"/>
    </row>
    <row r="48" spans="1:10" ht="15" customHeight="1" x14ac:dyDescent="0.3">
      <c r="A48" s="2">
        <v>7</v>
      </c>
      <c r="B48" s="27" t="s">
        <v>15</v>
      </c>
      <c r="C48" s="333"/>
      <c r="D48" s="334"/>
      <c r="E48" s="336"/>
      <c r="F48" s="102">
        <f t="shared" si="13"/>
        <v>0</v>
      </c>
      <c r="G48" s="102">
        <f t="shared" si="14"/>
        <v>0</v>
      </c>
      <c r="H48" s="297"/>
      <c r="I48" s="308"/>
      <c r="J48" s="229"/>
    </row>
    <row r="49" spans="1:10" ht="15" customHeight="1" x14ac:dyDescent="0.3">
      <c r="A49" s="2"/>
      <c r="B49" s="26" t="s">
        <v>29</v>
      </c>
      <c r="C49" s="333"/>
      <c r="D49" s="334"/>
      <c r="E49" s="336"/>
      <c r="F49" s="102">
        <f t="shared" si="13"/>
        <v>0</v>
      </c>
      <c r="G49" s="102">
        <f t="shared" si="14"/>
        <v>0</v>
      </c>
      <c r="H49" s="297"/>
      <c r="I49" s="308"/>
      <c r="J49" s="229"/>
    </row>
    <row r="50" spans="1:10" ht="15" customHeight="1" thickBot="1" x14ac:dyDescent="0.35">
      <c r="A50" s="2"/>
      <c r="B50" s="81" t="s">
        <v>44</v>
      </c>
      <c r="C50" s="126">
        <f>SUM(C47:C49)</f>
        <v>0</v>
      </c>
      <c r="D50" s="126">
        <f>SUM(D47:D49)</f>
        <v>0</v>
      </c>
      <c r="E50" s="126">
        <f>SUM(E47:E49)</f>
        <v>0</v>
      </c>
      <c r="F50" s="114">
        <f>MIN(100000,E50*0.2)</f>
        <v>0</v>
      </c>
      <c r="G50" s="114">
        <f>E50-F50</f>
        <v>0</v>
      </c>
      <c r="H50" s="281">
        <f>E50</f>
        <v>0</v>
      </c>
      <c r="I50" s="282">
        <f>H50*0.2</f>
        <v>0</v>
      </c>
      <c r="J50" s="315"/>
    </row>
    <row r="51" spans="1:10" ht="15" customHeight="1" thickTop="1" x14ac:dyDescent="0.3">
      <c r="A51" s="2"/>
      <c r="B51" s="43"/>
      <c r="C51" s="79"/>
      <c r="D51" s="79"/>
      <c r="E51" s="127"/>
      <c r="F51" s="279" t="s">
        <v>46</v>
      </c>
      <c r="G51" s="279">
        <v>500000</v>
      </c>
      <c r="H51" s="300"/>
      <c r="I51" s="307"/>
      <c r="J51" s="229"/>
    </row>
    <row r="52" spans="1:10" ht="15" customHeight="1" x14ac:dyDescent="0.3">
      <c r="A52" s="2"/>
      <c r="B52" s="28"/>
      <c r="C52" s="46"/>
      <c r="D52" s="46"/>
      <c r="E52" s="171"/>
      <c r="F52" s="128"/>
      <c r="G52" s="128"/>
      <c r="H52" s="294"/>
      <c r="I52" s="306"/>
      <c r="J52" s="229"/>
    </row>
    <row r="53" spans="1:10" ht="15" customHeight="1" x14ac:dyDescent="0.3">
      <c r="A53" s="2"/>
      <c r="B53" s="82" t="s">
        <v>78</v>
      </c>
      <c r="C53" s="172"/>
      <c r="D53" s="172"/>
      <c r="E53" s="226"/>
      <c r="F53" s="101"/>
      <c r="G53" s="101"/>
      <c r="H53" s="262">
        <v>80000</v>
      </c>
      <c r="I53" s="309">
        <v>0.2</v>
      </c>
      <c r="J53" s="229"/>
    </row>
    <row r="54" spans="1:10" ht="15" customHeight="1" x14ac:dyDescent="0.3">
      <c r="A54" s="2"/>
      <c r="B54" s="27" t="s">
        <v>16</v>
      </c>
      <c r="C54" s="333"/>
      <c r="D54" s="334"/>
      <c r="E54" s="336"/>
      <c r="F54" s="102">
        <f t="shared" ref="F54:F56" si="15">E54*0.2</f>
        <v>0</v>
      </c>
      <c r="G54" s="189">
        <f t="shared" ref="G54:G57" si="16">E54-F54</f>
        <v>0</v>
      </c>
      <c r="H54" s="297"/>
      <c r="I54" s="308"/>
      <c r="J54" s="229"/>
    </row>
    <row r="55" spans="1:10" ht="15" customHeight="1" x14ac:dyDescent="0.3">
      <c r="A55" s="2">
        <v>8</v>
      </c>
      <c r="B55" s="27" t="s">
        <v>17</v>
      </c>
      <c r="C55" s="333"/>
      <c r="D55" s="334"/>
      <c r="E55" s="336"/>
      <c r="F55" s="102">
        <f t="shared" si="15"/>
        <v>0</v>
      </c>
      <c r="G55" s="189">
        <f t="shared" si="16"/>
        <v>0</v>
      </c>
      <c r="H55" s="297"/>
      <c r="I55" s="308"/>
      <c r="J55" s="229"/>
    </row>
    <row r="56" spans="1:10" ht="15" customHeight="1" x14ac:dyDescent="0.3">
      <c r="A56" s="2"/>
      <c r="B56" s="26" t="s">
        <v>29</v>
      </c>
      <c r="C56" s="333"/>
      <c r="D56" s="334"/>
      <c r="E56" s="336"/>
      <c r="F56" s="102">
        <f t="shared" si="15"/>
        <v>0</v>
      </c>
      <c r="G56" s="102">
        <f t="shared" si="16"/>
        <v>0</v>
      </c>
      <c r="H56" s="297"/>
      <c r="I56" s="308"/>
      <c r="J56" s="229"/>
    </row>
    <row r="57" spans="1:10" ht="15" customHeight="1" thickBot="1" x14ac:dyDescent="0.35">
      <c r="A57" s="2"/>
      <c r="B57" s="42" t="s">
        <v>44</v>
      </c>
      <c r="C57" s="126">
        <f t="shared" ref="C57:D57" si="17">SUM(C54:C56)</f>
        <v>0</v>
      </c>
      <c r="D57" s="126">
        <f t="shared" si="17"/>
        <v>0</v>
      </c>
      <c r="E57" s="126">
        <f>SUM(E54:E56)</f>
        <v>0</v>
      </c>
      <c r="F57" s="114">
        <f>MIN(80000,E57*0.2)</f>
        <v>0</v>
      </c>
      <c r="G57" s="261">
        <f t="shared" si="16"/>
        <v>0</v>
      </c>
      <c r="H57" s="281">
        <f>E57</f>
        <v>0</v>
      </c>
      <c r="I57" s="282">
        <f>H57*0.2</f>
        <v>0</v>
      </c>
      <c r="J57" s="229"/>
    </row>
    <row r="58" spans="1:10" ht="15" customHeight="1" thickTop="1" x14ac:dyDescent="0.3">
      <c r="A58" s="2"/>
      <c r="B58" s="42"/>
      <c r="C58" s="46"/>
      <c r="D58" s="46"/>
      <c r="E58" s="171"/>
      <c r="F58" s="279" t="s">
        <v>52</v>
      </c>
      <c r="G58" s="279" t="s">
        <v>110</v>
      </c>
      <c r="H58" s="300"/>
      <c r="I58" s="307"/>
      <c r="J58" s="229"/>
    </row>
    <row r="59" spans="1:10" ht="15" customHeight="1" x14ac:dyDescent="0.3">
      <c r="A59" s="2"/>
      <c r="B59" s="73"/>
      <c r="C59" s="9"/>
      <c r="D59" s="9"/>
      <c r="E59" s="9"/>
      <c r="F59" s="131"/>
      <c r="G59" s="216"/>
      <c r="H59" s="305"/>
      <c r="I59" s="307"/>
      <c r="J59" s="229"/>
    </row>
    <row r="60" spans="1:10" ht="15" customHeight="1" x14ac:dyDescent="0.3">
      <c r="A60" s="2"/>
      <c r="B60" s="88" t="s">
        <v>79</v>
      </c>
      <c r="C60" s="132"/>
      <c r="D60" s="132"/>
      <c r="E60" s="133"/>
      <c r="F60" s="133"/>
      <c r="G60" s="133"/>
      <c r="H60" s="292"/>
      <c r="I60" s="306"/>
      <c r="J60" s="229"/>
    </row>
    <row r="61" spans="1:10" ht="15" customHeight="1" x14ac:dyDescent="0.3">
      <c r="A61" s="2"/>
      <c r="B61" s="24" t="s">
        <v>25</v>
      </c>
      <c r="C61" s="337"/>
      <c r="D61" s="337"/>
      <c r="E61" s="337"/>
      <c r="F61" s="123"/>
      <c r="G61" s="210"/>
      <c r="H61" s="292"/>
      <c r="I61" s="306"/>
      <c r="J61" s="229"/>
    </row>
    <row r="62" spans="1:10" ht="15" customHeight="1" x14ac:dyDescent="0.3">
      <c r="A62" s="2"/>
      <c r="B62" s="24" t="s">
        <v>26</v>
      </c>
      <c r="C62" s="337"/>
      <c r="D62" s="337"/>
      <c r="E62" s="337"/>
      <c r="F62" s="123"/>
      <c r="G62" s="210"/>
      <c r="H62" s="292"/>
      <c r="I62" s="306"/>
      <c r="J62" s="229"/>
    </row>
    <row r="63" spans="1:10" ht="15" customHeight="1" x14ac:dyDescent="0.3">
      <c r="A63" s="2"/>
      <c r="B63" s="24" t="s">
        <v>29</v>
      </c>
      <c r="C63" s="337"/>
      <c r="D63" s="337"/>
      <c r="E63" s="337"/>
      <c r="F63" s="123"/>
      <c r="G63" s="210"/>
      <c r="H63" s="293"/>
      <c r="I63" s="306"/>
      <c r="J63" s="229"/>
    </row>
    <row r="64" spans="1:10" ht="15" customHeight="1" x14ac:dyDescent="0.3">
      <c r="A64" s="2"/>
      <c r="B64" s="34" t="s">
        <v>44</v>
      </c>
      <c r="C64" s="174">
        <f t="shared" ref="C64" si="18">SUM(C61:C63)</f>
        <v>0</v>
      </c>
      <c r="D64" s="174">
        <f t="shared" ref="D64:E64" si="19">SUM(D61:D63)</f>
        <v>0</v>
      </c>
      <c r="E64" s="174">
        <f t="shared" si="19"/>
        <v>0</v>
      </c>
      <c r="F64" s="120"/>
      <c r="G64" s="227">
        <f>SUM(E64)</f>
        <v>0</v>
      </c>
      <c r="H64" s="293"/>
      <c r="I64" s="306"/>
      <c r="J64" s="229"/>
    </row>
    <row r="65" spans="1:10" ht="15" customHeight="1" x14ac:dyDescent="0.3">
      <c r="A65" s="2"/>
      <c r="B65" s="48"/>
      <c r="C65" s="47"/>
      <c r="D65" s="47"/>
      <c r="E65" s="47"/>
      <c r="F65" s="47"/>
      <c r="G65" s="72"/>
      <c r="H65" s="293"/>
      <c r="I65" s="306"/>
      <c r="J65" s="229"/>
    </row>
    <row r="66" spans="1:10" ht="15" customHeight="1" x14ac:dyDescent="0.3">
      <c r="A66" s="2"/>
      <c r="B66" s="89" t="s">
        <v>80</v>
      </c>
      <c r="C66" s="138"/>
      <c r="D66" s="138"/>
      <c r="E66" s="139"/>
      <c r="F66" s="139"/>
      <c r="G66" s="218"/>
      <c r="H66" s="293"/>
      <c r="I66" s="306"/>
      <c r="J66" s="229"/>
    </row>
    <row r="67" spans="1:10" ht="15" customHeight="1" x14ac:dyDescent="0.3">
      <c r="A67" s="2">
        <v>8</v>
      </c>
      <c r="B67" s="62" t="s">
        <v>27</v>
      </c>
      <c r="C67" s="337"/>
      <c r="D67" s="337"/>
      <c r="E67" s="337"/>
      <c r="F67" s="150"/>
      <c r="G67" s="228"/>
      <c r="H67" s="295"/>
      <c r="I67" s="306"/>
      <c r="J67" s="229"/>
    </row>
    <row r="68" spans="1:10" ht="15" customHeight="1" x14ac:dyDescent="0.3">
      <c r="B68" s="62" t="s">
        <v>68</v>
      </c>
      <c r="C68" s="337"/>
      <c r="D68" s="337"/>
      <c r="E68" s="337"/>
      <c r="F68" s="150"/>
      <c r="G68" s="228"/>
      <c r="H68" s="293"/>
      <c r="I68" s="306"/>
      <c r="J68" s="229"/>
    </row>
    <row r="69" spans="1:10" ht="15" customHeight="1" thickBot="1" x14ac:dyDescent="0.35">
      <c r="B69" s="36" t="s">
        <v>29</v>
      </c>
      <c r="C69" s="337"/>
      <c r="D69" s="337"/>
      <c r="E69" s="337"/>
      <c r="F69" s="150"/>
      <c r="G69" s="228"/>
      <c r="H69" s="293"/>
      <c r="I69" s="306"/>
      <c r="J69" s="229"/>
    </row>
    <row r="70" spans="1:10" ht="15" customHeight="1" thickTop="1" x14ac:dyDescent="0.3">
      <c r="B70" s="49" t="s">
        <v>44</v>
      </c>
      <c r="C70" s="174">
        <f t="shared" ref="C70:E70" si="20">SUM(C67:C69)</f>
        <v>0</v>
      </c>
      <c r="D70" s="174">
        <f t="shared" si="20"/>
        <v>0</v>
      </c>
      <c r="E70" s="174">
        <f t="shared" si="20"/>
        <v>0</v>
      </c>
      <c r="F70" s="150"/>
      <c r="G70" s="227">
        <f>SUM(E70)</f>
        <v>0</v>
      </c>
      <c r="H70" s="293"/>
      <c r="I70" s="306"/>
      <c r="J70" s="229"/>
    </row>
    <row r="71" spans="1:10" ht="15" customHeight="1" thickBot="1" x14ac:dyDescent="0.35">
      <c r="B71" s="56"/>
      <c r="C71" s="175"/>
      <c r="D71" s="175"/>
      <c r="E71" s="175"/>
      <c r="F71" s="175"/>
      <c r="G71" s="175"/>
      <c r="H71" s="188"/>
      <c r="J71" s="229"/>
    </row>
    <row r="72" spans="1:10" ht="15" customHeight="1" x14ac:dyDescent="0.3">
      <c r="B72" s="57" t="s">
        <v>55</v>
      </c>
      <c r="C72" s="58">
        <f>SUM(E57,E50,E43,E35,E25,E17,E13)</f>
        <v>0</v>
      </c>
      <c r="D72" s="141"/>
      <c r="E72" s="141"/>
      <c r="F72" s="141"/>
      <c r="G72" s="141"/>
      <c r="H72" s="5"/>
      <c r="J72" s="229"/>
    </row>
    <row r="73" spans="1:10" ht="15" customHeight="1" x14ac:dyDescent="0.3">
      <c r="B73" s="53" t="s">
        <v>56</v>
      </c>
      <c r="C73" s="59">
        <f>SUM(F13,F17,F25,F35,F43,F50,F57)</f>
        <v>0</v>
      </c>
      <c r="D73" s="51"/>
      <c r="E73" s="51"/>
      <c r="F73" s="51"/>
      <c r="G73" s="52"/>
      <c r="H73" s="5"/>
      <c r="J73" s="229"/>
    </row>
    <row r="74" spans="1:10" ht="15" customHeight="1" x14ac:dyDescent="0.3">
      <c r="B74" s="54" t="s">
        <v>91</v>
      </c>
      <c r="C74" s="59">
        <f>SUM(G57,G50,G43,G35,G25,G17,G13)</f>
        <v>0</v>
      </c>
      <c r="D74" s="51"/>
      <c r="E74" s="51"/>
      <c r="F74" s="51"/>
      <c r="G74" s="52"/>
      <c r="H74" s="5"/>
      <c r="J74" s="229"/>
    </row>
    <row r="75" spans="1:10" ht="15" customHeight="1" thickBot="1" x14ac:dyDescent="0.35">
      <c r="A75" s="5"/>
      <c r="B75" s="55" t="s">
        <v>28</v>
      </c>
      <c r="C75" s="60">
        <f>SUM(E64,E70,C72)</f>
        <v>0</v>
      </c>
      <c r="D75" s="141"/>
      <c r="E75" s="141"/>
      <c r="F75" s="141"/>
      <c r="G75" s="141"/>
      <c r="H75" s="5"/>
      <c r="J75" s="229"/>
    </row>
    <row r="76" spans="1:10" ht="28.5" customHeight="1" x14ac:dyDescent="0.3">
      <c r="A76" s="5"/>
      <c r="B76" s="354" t="s">
        <v>64</v>
      </c>
      <c r="C76" s="355"/>
      <c r="D76" s="355"/>
      <c r="E76" s="355"/>
      <c r="F76" s="355"/>
      <c r="G76" s="355"/>
      <c r="H76" s="5"/>
      <c r="J76" s="229"/>
    </row>
    <row r="77" spans="1:10" ht="15" customHeight="1" x14ac:dyDescent="0.3">
      <c r="A77" s="5"/>
      <c r="B77" s="41"/>
      <c r="C77" s="41"/>
      <c r="D77" s="41"/>
      <c r="E77" s="41"/>
      <c r="F77" s="41"/>
      <c r="G77" s="41"/>
      <c r="H77" s="5"/>
      <c r="J77" s="229"/>
    </row>
    <row r="78" spans="1:10" ht="15" customHeight="1" x14ac:dyDescent="0.3">
      <c r="A78" s="5"/>
      <c r="B78" s="10" t="s">
        <v>40</v>
      </c>
      <c r="C78" s="356"/>
      <c r="D78" s="356"/>
      <c r="E78" s="356"/>
      <c r="F78" s="356"/>
      <c r="G78" s="95" t="s">
        <v>0</v>
      </c>
      <c r="H78" s="230"/>
      <c r="J78" s="229"/>
    </row>
    <row r="79" spans="1:10" ht="15" customHeight="1" x14ac:dyDescent="0.3">
      <c r="A79" s="5"/>
      <c r="B79" s="5"/>
      <c r="C79" s="7"/>
      <c r="D79" s="7"/>
      <c r="E79" s="7"/>
      <c r="F79" s="7"/>
      <c r="G79" s="6"/>
      <c r="H79" s="5"/>
      <c r="J79" s="229"/>
    </row>
    <row r="80" spans="1:10" ht="15" customHeight="1" x14ac:dyDescent="0.3">
      <c r="A80" s="5"/>
      <c r="B80" s="5"/>
      <c r="C80" s="5"/>
      <c r="D80" s="5"/>
      <c r="E80" s="5"/>
      <c r="F80" s="5"/>
      <c r="G80" s="5"/>
      <c r="H80" s="5"/>
      <c r="J80" s="229"/>
    </row>
    <row r="81" spans="1:10" ht="15" customHeight="1" x14ac:dyDescent="0.3">
      <c r="A81" s="5"/>
      <c r="B81" s="353" t="s">
        <v>106</v>
      </c>
      <c r="C81" s="5"/>
      <c r="D81" s="5"/>
      <c r="E81" s="5"/>
      <c r="F81" s="5"/>
      <c r="G81" s="5"/>
      <c r="H81" s="5"/>
      <c r="J81" s="229"/>
    </row>
    <row r="82" spans="1:10" ht="15" customHeight="1" x14ac:dyDescent="0.3">
      <c r="A82" s="5"/>
      <c r="B82" s="352" t="s">
        <v>107</v>
      </c>
      <c r="C82" s="230"/>
      <c r="D82" s="230"/>
      <c r="E82" s="230"/>
      <c r="F82" s="230"/>
      <c r="G82" s="230"/>
      <c r="H82" s="230"/>
      <c r="I82" s="230"/>
      <c r="J82" s="229"/>
    </row>
  </sheetData>
  <mergeCells count="8">
    <mergeCell ref="B76:G76"/>
    <mergeCell ref="C78:F78"/>
    <mergeCell ref="B1:G1"/>
    <mergeCell ref="B2:G2"/>
    <mergeCell ref="H2:I2"/>
    <mergeCell ref="F3:F4"/>
    <mergeCell ref="G3:G4"/>
    <mergeCell ref="H4:I4"/>
  </mergeCells>
  <printOptions horizontalCentered="1"/>
  <pageMargins left="0" right="0" top="0" bottom="0" header="0.5" footer="0.5"/>
  <pageSetup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opLeftCell="B1" zoomScaleNormal="100" workbookViewId="0">
      <pane ySplit="4" topLeftCell="A5" activePane="bottomLeft" state="frozen"/>
      <selection activeCell="B1" sqref="B1"/>
      <selection pane="bottomLeft" activeCell="C40" sqref="C40:E40"/>
    </sheetView>
  </sheetViews>
  <sheetFormatPr defaultColWidth="10.875" defaultRowHeight="15" customHeight="1" x14ac:dyDescent="0.3"/>
  <cols>
    <col min="1" max="1" width="9" style="1" hidden="1" customWidth="1"/>
    <col min="2" max="2" width="84.125" style="1" bestFit="1" customWidth="1"/>
    <col min="3" max="3" width="20" style="1" customWidth="1"/>
    <col min="4" max="4" width="22.875" style="1" customWidth="1"/>
    <col min="5" max="5" width="19.375" style="1" customWidth="1"/>
    <col min="6" max="6" width="14" style="1" bestFit="1" customWidth="1"/>
    <col min="7" max="7" width="14.125" style="1" bestFit="1" customWidth="1"/>
    <col min="8" max="8" width="13.625" style="1" hidden="1" customWidth="1"/>
    <col min="9" max="9" width="12.875" style="1" hidden="1" customWidth="1"/>
    <col min="10" max="10" width="12.875" style="1" customWidth="1"/>
    <col min="11" max="16384" width="10.875" style="1"/>
  </cols>
  <sheetData>
    <row r="1" spans="1:10" ht="18" customHeight="1" thickBot="1" x14ac:dyDescent="0.4">
      <c r="B1" s="357" t="s">
        <v>103</v>
      </c>
      <c r="C1" s="357"/>
      <c r="D1" s="357"/>
      <c r="E1" s="357"/>
      <c r="F1" s="357"/>
      <c r="G1" s="357"/>
      <c r="J1" s="229"/>
    </row>
    <row r="2" spans="1:10" ht="15" customHeight="1" x14ac:dyDescent="0.3">
      <c r="B2" s="358" t="s">
        <v>39</v>
      </c>
      <c r="C2" s="359"/>
      <c r="D2" s="359"/>
      <c r="E2" s="359"/>
      <c r="F2" s="359"/>
      <c r="G2" s="360"/>
      <c r="H2" s="361" t="s">
        <v>84</v>
      </c>
      <c r="I2" s="362"/>
      <c r="J2" s="229"/>
    </row>
    <row r="3" spans="1:10" s="20" customFormat="1" ht="25.5" customHeight="1" x14ac:dyDescent="0.3">
      <c r="A3" s="11" t="s">
        <v>18</v>
      </c>
      <c r="B3" s="22" t="s">
        <v>1</v>
      </c>
      <c r="C3" s="182" t="s">
        <v>96</v>
      </c>
      <c r="D3" s="182" t="s">
        <v>97</v>
      </c>
      <c r="E3" s="182" t="s">
        <v>98</v>
      </c>
      <c r="F3" s="363" t="s">
        <v>35</v>
      </c>
      <c r="G3" s="365" t="s">
        <v>57</v>
      </c>
      <c r="H3" s="234" t="s">
        <v>85</v>
      </c>
      <c r="I3" s="345" t="s">
        <v>87</v>
      </c>
      <c r="J3" s="351"/>
    </row>
    <row r="4" spans="1:10" s="12" customFormat="1" ht="30" customHeight="1" thickBot="1" x14ac:dyDescent="0.35">
      <c r="A4" s="11"/>
      <c r="B4" s="276" t="s">
        <v>2</v>
      </c>
      <c r="C4" s="277" t="s">
        <v>99</v>
      </c>
      <c r="D4" s="277" t="s">
        <v>99</v>
      </c>
      <c r="E4" s="277" t="s">
        <v>99</v>
      </c>
      <c r="F4" s="364"/>
      <c r="G4" s="366"/>
      <c r="H4" s="367" t="s">
        <v>92</v>
      </c>
      <c r="I4" s="368"/>
      <c r="J4" s="220"/>
    </row>
    <row r="5" spans="1:10" s="12" customFormat="1" ht="15" customHeight="1" x14ac:dyDescent="0.3">
      <c r="A5" s="11"/>
      <c r="B5" s="274" t="s">
        <v>37</v>
      </c>
      <c r="C5" s="275"/>
      <c r="D5" s="275"/>
      <c r="E5" s="275"/>
      <c r="F5" s="275"/>
      <c r="G5" s="275"/>
      <c r="H5" s="275"/>
      <c r="I5" s="275"/>
      <c r="J5" s="220"/>
    </row>
    <row r="6" spans="1:10" ht="15" customHeight="1" x14ac:dyDescent="0.3">
      <c r="A6" s="2">
        <v>1</v>
      </c>
      <c r="B6" s="82" t="s">
        <v>61</v>
      </c>
      <c r="C6" s="45"/>
      <c r="D6" s="45"/>
      <c r="E6" s="45"/>
      <c r="F6" s="45"/>
      <c r="G6" s="202"/>
      <c r="H6" s="202"/>
      <c r="I6" s="202"/>
      <c r="J6" s="229"/>
    </row>
    <row r="7" spans="1:10" ht="15" customHeight="1" x14ac:dyDescent="0.3">
      <c r="A7" s="2"/>
      <c r="B7" s="37" t="s">
        <v>42</v>
      </c>
      <c r="C7" s="4"/>
      <c r="D7" s="4"/>
      <c r="E7" s="4"/>
      <c r="F7" s="13"/>
      <c r="G7" s="201"/>
      <c r="H7" s="292"/>
      <c r="I7" s="306"/>
      <c r="J7" s="229"/>
    </row>
    <row r="8" spans="1:10" ht="15" customHeight="1" x14ac:dyDescent="0.3">
      <c r="A8" s="2"/>
      <c r="B8" s="23"/>
      <c r="C8" s="4"/>
      <c r="D8" s="4"/>
      <c r="E8" s="4"/>
      <c r="F8" s="4"/>
      <c r="G8" s="221"/>
      <c r="H8" s="292"/>
      <c r="I8" s="306"/>
      <c r="J8" s="229"/>
    </row>
    <row r="9" spans="1:10" ht="15" customHeight="1" x14ac:dyDescent="0.3">
      <c r="A9" s="2">
        <v>2</v>
      </c>
      <c r="B9" s="82" t="s">
        <v>43</v>
      </c>
      <c r="C9" s="85"/>
      <c r="D9" s="85"/>
      <c r="E9" s="84"/>
      <c r="F9" s="94"/>
      <c r="G9" s="222"/>
      <c r="H9" s="262">
        <v>50000</v>
      </c>
      <c r="I9" s="309">
        <v>0.2</v>
      </c>
      <c r="J9" s="229"/>
    </row>
    <row r="10" spans="1:10" ht="15" customHeight="1" x14ac:dyDescent="0.3">
      <c r="A10" s="2"/>
      <c r="B10" s="24" t="s">
        <v>41</v>
      </c>
      <c r="C10" s="333"/>
      <c r="D10" s="334"/>
      <c r="E10" s="335"/>
      <c r="F10" s="102">
        <f>E10*0.2</f>
        <v>0</v>
      </c>
      <c r="G10" s="189">
        <f t="shared" ref="G10:G11" si="0">E10-F10</f>
        <v>0</v>
      </c>
      <c r="H10" s="297"/>
      <c r="I10" s="308"/>
      <c r="J10" s="229"/>
    </row>
    <row r="11" spans="1:10" ht="15" customHeight="1" x14ac:dyDescent="0.3">
      <c r="A11" s="2"/>
      <c r="B11" s="25" t="s">
        <v>6</v>
      </c>
      <c r="C11" s="333"/>
      <c r="D11" s="334"/>
      <c r="E11" s="336"/>
      <c r="F11" s="102">
        <f t="shared" ref="F11:F12" si="1">E11*0.2</f>
        <v>0</v>
      </c>
      <c r="G11" s="189">
        <f t="shared" si="0"/>
        <v>0</v>
      </c>
      <c r="H11" s="297"/>
      <c r="I11" s="308"/>
      <c r="J11" s="229"/>
    </row>
    <row r="12" spans="1:10" ht="15" customHeight="1" x14ac:dyDescent="0.3">
      <c r="A12" s="2"/>
      <c r="B12" s="96" t="s">
        <v>29</v>
      </c>
      <c r="C12" s="333"/>
      <c r="D12" s="334"/>
      <c r="E12" s="336"/>
      <c r="F12" s="103">
        <f t="shared" si="1"/>
        <v>0</v>
      </c>
      <c r="G12" s="207">
        <f>E12-F12</f>
        <v>0</v>
      </c>
      <c r="H12" s="298"/>
      <c r="I12" s="310"/>
      <c r="J12" s="229"/>
    </row>
    <row r="13" spans="1:10" ht="15" customHeight="1" thickBot="1" x14ac:dyDescent="0.35">
      <c r="A13" s="2"/>
      <c r="B13" s="81" t="s">
        <v>44</v>
      </c>
      <c r="C13" s="118">
        <f t="shared" ref="C13:D13" si="2">SUM(C10:C12)</f>
        <v>0</v>
      </c>
      <c r="D13" s="118">
        <f t="shared" si="2"/>
        <v>0</v>
      </c>
      <c r="E13" s="118">
        <f>SUM(E10:E12)</f>
        <v>0</v>
      </c>
      <c r="F13" s="114">
        <f>MIN(50000,E13*0.2)</f>
        <v>0</v>
      </c>
      <c r="G13" s="114">
        <f>E13-F13</f>
        <v>0</v>
      </c>
      <c r="H13" s="281">
        <f>E13</f>
        <v>0</v>
      </c>
      <c r="I13" s="282">
        <f>H13*0.2</f>
        <v>0</v>
      </c>
      <c r="J13" s="229"/>
    </row>
    <row r="14" spans="1:10" ht="15" customHeight="1" thickTop="1" x14ac:dyDescent="0.3">
      <c r="A14" s="2"/>
      <c r="B14" s="43"/>
      <c r="C14" s="64"/>
      <c r="D14" s="64"/>
      <c r="E14" s="66"/>
      <c r="F14" s="279" t="s">
        <v>45</v>
      </c>
      <c r="G14" s="279" t="s">
        <v>48</v>
      </c>
      <c r="H14" s="300"/>
      <c r="I14" s="307"/>
      <c r="J14" s="229"/>
    </row>
    <row r="15" spans="1:10" ht="15" customHeight="1" x14ac:dyDescent="0.3">
      <c r="A15" s="2"/>
      <c r="B15" s="44"/>
      <c r="C15" s="106"/>
      <c r="D15" s="106"/>
      <c r="E15" s="168"/>
      <c r="F15" s="131"/>
      <c r="G15" s="216"/>
      <c r="H15" s="299"/>
      <c r="I15" s="307"/>
      <c r="J15" s="229"/>
    </row>
    <row r="16" spans="1:10" s="12" customFormat="1" ht="15" customHeight="1" x14ac:dyDescent="0.3">
      <c r="A16" s="14"/>
      <c r="B16" s="85" t="s">
        <v>93</v>
      </c>
      <c r="C16" s="109"/>
      <c r="D16" s="110"/>
      <c r="E16" s="209"/>
      <c r="F16" s="111"/>
      <c r="G16" s="111"/>
      <c r="H16" s="265"/>
      <c r="I16" s="309">
        <v>0.2</v>
      </c>
      <c r="J16" s="220"/>
    </row>
    <row r="17" spans="1:10" s="12" customFormat="1" ht="15" customHeight="1" thickBot="1" x14ac:dyDescent="0.35">
      <c r="A17" s="14"/>
      <c r="B17" s="77" t="s">
        <v>44</v>
      </c>
      <c r="C17" s="112"/>
      <c r="D17" s="113"/>
      <c r="E17" s="316">
        <v>0</v>
      </c>
      <c r="F17" s="114">
        <f>E17*0.2</f>
        <v>0</v>
      </c>
      <c r="G17" s="114">
        <f>E17-F17</f>
        <v>0</v>
      </c>
      <c r="H17" s="281">
        <f>E17</f>
        <v>0</v>
      </c>
      <c r="I17" s="282">
        <f>H17*0.2</f>
        <v>0</v>
      </c>
      <c r="J17" s="220"/>
    </row>
    <row r="18" spans="1:10" ht="15" customHeight="1" thickTop="1" x14ac:dyDescent="0.3">
      <c r="A18" s="2"/>
      <c r="B18" s="44"/>
      <c r="C18" s="106"/>
      <c r="D18" s="106"/>
      <c r="E18" s="66"/>
      <c r="F18" s="131"/>
      <c r="G18" s="131"/>
      <c r="H18" s="299"/>
      <c r="I18" s="307"/>
      <c r="J18" s="229"/>
    </row>
    <row r="19" spans="1:10" ht="15" hidden="1" customHeight="1" thickTop="1" x14ac:dyDescent="0.3">
      <c r="A19" s="2"/>
      <c r="B19" s="29" t="s">
        <v>3</v>
      </c>
      <c r="C19" s="65" t="e">
        <f>SUM(C13,#REF!)</f>
        <v>#REF!</v>
      </c>
      <c r="D19" s="65" t="e">
        <f>SUM(D13,#REF!)</f>
        <v>#REF!</v>
      </c>
      <c r="E19" s="223" t="e">
        <f>SUM(E13,#REF!)</f>
        <v>#REF!</v>
      </c>
      <c r="F19" s="65">
        <f>F13</f>
        <v>0</v>
      </c>
      <c r="G19" s="65">
        <f>G13</f>
        <v>0</v>
      </c>
      <c r="H19" s="292"/>
      <c r="I19" s="306"/>
      <c r="J19" s="229"/>
    </row>
    <row r="20" spans="1:10" ht="15" customHeight="1" x14ac:dyDescent="0.3">
      <c r="A20" s="2"/>
      <c r="B20" s="86" t="s">
        <v>38</v>
      </c>
      <c r="C20" s="169"/>
      <c r="D20" s="169"/>
      <c r="E20" s="169"/>
      <c r="F20" s="302"/>
      <c r="G20" s="302"/>
      <c r="H20" s="296"/>
      <c r="I20" s="311"/>
      <c r="J20" s="229"/>
    </row>
    <row r="21" spans="1:10" ht="15" customHeight="1" x14ac:dyDescent="0.3">
      <c r="A21" s="2"/>
      <c r="B21" s="82" t="s">
        <v>74</v>
      </c>
      <c r="C21" s="116"/>
      <c r="D21" s="116"/>
      <c r="E21" s="101"/>
      <c r="F21" s="100"/>
      <c r="G21" s="224"/>
      <c r="H21" s="262">
        <v>100000</v>
      </c>
      <c r="I21" s="309">
        <v>0.2</v>
      </c>
      <c r="J21" s="229"/>
    </row>
    <row r="22" spans="1:10" ht="15" customHeight="1" x14ac:dyDescent="0.3">
      <c r="A22" s="2"/>
      <c r="B22" s="30" t="s">
        <v>11</v>
      </c>
      <c r="C22" s="333"/>
      <c r="D22" s="334"/>
      <c r="E22" s="335"/>
      <c r="F22" s="102">
        <f t="shared" ref="F22:F24" si="3">E22*0.2</f>
        <v>0</v>
      </c>
      <c r="G22" s="189">
        <f t="shared" ref="G22:G24" si="4">E22-F22</f>
        <v>0</v>
      </c>
      <c r="H22" s="297"/>
      <c r="I22" s="308"/>
      <c r="J22" s="229"/>
    </row>
    <row r="23" spans="1:10" ht="15" customHeight="1" x14ac:dyDescent="0.3">
      <c r="A23" s="2">
        <v>4</v>
      </c>
      <c r="B23" s="30" t="s">
        <v>12</v>
      </c>
      <c r="C23" s="333"/>
      <c r="D23" s="334"/>
      <c r="E23" s="336"/>
      <c r="F23" s="102">
        <f t="shared" si="3"/>
        <v>0</v>
      </c>
      <c r="G23" s="189">
        <f t="shared" si="4"/>
        <v>0</v>
      </c>
      <c r="H23" s="297"/>
      <c r="I23" s="308"/>
      <c r="J23" s="229"/>
    </row>
    <row r="24" spans="1:10" ht="15" customHeight="1" x14ac:dyDescent="0.3">
      <c r="A24" s="2"/>
      <c r="B24" s="26" t="s">
        <v>29</v>
      </c>
      <c r="C24" s="333"/>
      <c r="D24" s="334"/>
      <c r="E24" s="336"/>
      <c r="F24" s="103">
        <f t="shared" si="3"/>
        <v>0</v>
      </c>
      <c r="G24" s="207">
        <f t="shared" si="4"/>
        <v>0</v>
      </c>
      <c r="H24" s="298"/>
      <c r="I24" s="310"/>
      <c r="J24" s="229"/>
    </row>
    <row r="25" spans="1:10" ht="15" customHeight="1" thickBot="1" x14ac:dyDescent="0.35">
      <c r="A25" s="2"/>
      <c r="B25" s="81" t="s">
        <v>44</v>
      </c>
      <c r="C25" s="117">
        <f>SUM(C22:C24)</f>
        <v>0</v>
      </c>
      <c r="D25" s="117">
        <f t="shared" ref="D25:E25" si="5">SUM(D22:D24)</f>
        <v>0</v>
      </c>
      <c r="E25" s="118">
        <f t="shared" si="5"/>
        <v>0</v>
      </c>
      <c r="F25" s="114">
        <f>MIN(100000,E25*0.2)</f>
        <v>0</v>
      </c>
      <c r="G25" s="114">
        <f t="shared" ref="G25" si="6">E25-F25</f>
        <v>0</v>
      </c>
      <c r="H25" s="281">
        <f>E25</f>
        <v>0</v>
      </c>
      <c r="I25" s="282">
        <f>H25*0.2</f>
        <v>0</v>
      </c>
      <c r="J25" s="229"/>
    </row>
    <row r="26" spans="1:10" ht="15" customHeight="1" thickTop="1" x14ac:dyDescent="0.3">
      <c r="A26" s="2"/>
      <c r="B26" s="78"/>
      <c r="C26" s="79"/>
      <c r="D26" s="79"/>
      <c r="E26" s="80"/>
      <c r="F26" s="279" t="s">
        <v>46</v>
      </c>
      <c r="G26" s="279" t="s">
        <v>49</v>
      </c>
      <c r="H26" s="300"/>
      <c r="I26" s="307"/>
      <c r="J26" s="229"/>
    </row>
    <row r="27" spans="1:10" ht="15" customHeight="1" x14ac:dyDescent="0.3">
      <c r="A27" s="2"/>
      <c r="B27" s="31"/>
      <c r="C27" s="46"/>
      <c r="D27" s="46"/>
      <c r="E27" s="128"/>
      <c r="F27" s="170"/>
      <c r="G27" s="127"/>
      <c r="H27" s="299"/>
      <c r="I27" s="307"/>
      <c r="J27" s="229"/>
    </row>
    <row r="28" spans="1:10" ht="15" customHeight="1" x14ac:dyDescent="0.3">
      <c r="A28" s="2"/>
      <c r="B28" s="82" t="s">
        <v>75</v>
      </c>
      <c r="C28" s="116"/>
      <c r="D28" s="116"/>
      <c r="E28" s="121"/>
      <c r="F28" s="121"/>
      <c r="G28" s="225"/>
      <c r="H28" s="262">
        <v>100000</v>
      </c>
      <c r="I28" s="309">
        <v>0.2</v>
      </c>
      <c r="J28" s="229"/>
    </row>
    <row r="29" spans="1:10" ht="15" customHeight="1" x14ac:dyDescent="0.3">
      <c r="A29" s="2"/>
      <c r="B29" s="32" t="s">
        <v>13</v>
      </c>
      <c r="C29" s="333"/>
      <c r="D29" s="334"/>
      <c r="E29" s="336"/>
      <c r="F29" s="102">
        <f t="shared" ref="F29:F34" si="7">E29*0.2</f>
        <v>0</v>
      </c>
      <c r="G29" s="189">
        <f t="shared" ref="G29:G34" si="8">E29-F29</f>
        <v>0</v>
      </c>
      <c r="H29" s="297"/>
      <c r="I29" s="308"/>
      <c r="J29" s="229"/>
    </row>
    <row r="30" spans="1:10" ht="15" customHeight="1" x14ac:dyDescent="0.3">
      <c r="A30" s="2">
        <v>5</v>
      </c>
      <c r="B30" s="30" t="s">
        <v>7</v>
      </c>
      <c r="C30" s="333"/>
      <c r="D30" s="334"/>
      <c r="E30" s="336"/>
      <c r="F30" s="102">
        <f t="shared" si="7"/>
        <v>0</v>
      </c>
      <c r="G30" s="189">
        <f t="shared" si="8"/>
        <v>0</v>
      </c>
      <c r="H30" s="297"/>
      <c r="I30" s="308"/>
      <c r="J30" s="229"/>
    </row>
    <row r="31" spans="1:10" ht="15" customHeight="1" x14ac:dyDescent="0.3">
      <c r="A31" s="2"/>
      <c r="B31" s="30" t="s">
        <v>8</v>
      </c>
      <c r="C31" s="333"/>
      <c r="D31" s="334"/>
      <c r="E31" s="336"/>
      <c r="F31" s="102">
        <f t="shared" si="7"/>
        <v>0</v>
      </c>
      <c r="G31" s="189">
        <f t="shared" si="8"/>
        <v>0</v>
      </c>
      <c r="H31" s="303"/>
      <c r="I31" s="308"/>
      <c r="J31" s="229"/>
    </row>
    <row r="32" spans="1:10" ht="15" customHeight="1" x14ac:dyDescent="0.3">
      <c r="A32" s="2"/>
      <c r="B32" s="30" t="s">
        <v>10</v>
      </c>
      <c r="C32" s="333"/>
      <c r="D32" s="334"/>
      <c r="E32" s="336"/>
      <c r="F32" s="102">
        <f t="shared" si="7"/>
        <v>0</v>
      </c>
      <c r="G32" s="189">
        <f t="shared" si="8"/>
        <v>0</v>
      </c>
      <c r="H32" s="303"/>
      <c r="I32" s="308"/>
      <c r="J32" s="229"/>
    </row>
    <row r="33" spans="1:10" ht="15" customHeight="1" x14ac:dyDescent="0.3">
      <c r="A33" s="2"/>
      <c r="B33" s="30" t="s">
        <v>9</v>
      </c>
      <c r="C33" s="333"/>
      <c r="D33" s="334"/>
      <c r="E33" s="336"/>
      <c r="F33" s="102">
        <f t="shared" si="7"/>
        <v>0</v>
      </c>
      <c r="G33" s="189">
        <f t="shared" si="8"/>
        <v>0</v>
      </c>
      <c r="H33" s="303"/>
      <c r="I33" s="308"/>
      <c r="J33" s="229"/>
    </row>
    <row r="34" spans="1:10" ht="15" customHeight="1" x14ac:dyDescent="0.3">
      <c r="A34" s="2"/>
      <c r="B34" s="96" t="s">
        <v>29</v>
      </c>
      <c r="C34" s="338"/>
      <c r="D34" s="334"/>
      <c r="E34" s="336"/>
      <c r="F34" s="103">
        <f t="shared" si="7"/>
        <v>0</v>
      </c>
      <c r="G34" s="207">
        <f t="shared" si="8"/>
        <v>0</v>
      </c>
      <c r="H34" s="304"/>
      <c r="I34" s="310"/>
      <c r="J34" s="229"/>
    </row>
    <row r="35" spans="1:10" ht="15" customHeight="1" thickBot="1" x14ac:dyDescent="0.35">
      <c r="A35" s="2"/>
      <c r="B35" s="98" t="s">
        <v>44</v>
      </c>
      <c r="C35" s="126">
        <f>SUM(C29:C33)</f>
        <v>0</v>
      </c>
      <c r="D35" s="126">
        <f t="shared" ref="D35:E35" si="9">SUM(D29:D33)</f>
        <v>0</v>
      </c>
      <c r="E35" s="126">
        <f t="shared" si="9"/>
        <v>0</v>
      </c>
      <c r="F35" s="114">
        <f>MIN(100000,E35*0.2)</f>
        <v>0</v>
      </c>
      <c r="G35" s="114">
        <f t="shared" ref="G35" si="10">E35-F35</f>
        <v>0</v>
      </c>
      <c r="H35" s="281">
        <f>E35</f>
        <v>0</v>
      </c>
      <c r="I35" s="282">
        <f>H35*0.2</f>
        <v>0</v>
      </c>
      <c r="J35" s="229"/>
    </row>
    <row r="36" spans="1:10" ht="15" customHeight="1" thickTop="1" x14ac:dyDescent="0.3">
      <c r="A36" s="2"/>
      <c r="B36" s="97"/>
      <c r="C36" s="79"/>
      <c r="D36" s="79"/>
      <c r="E36" s="127"/>
      <c r="F36" s="279" t="s">
        <v>46</v>
      </c>
      <c r="G36" s="279" t="s">
        <v>49</v>
      </c>
      <c r="H36" s="300"/>
      <c r="I36" s="307"/>
      <c r="J36" s="229"/>
    </row>
    <row r="37" spans="1:10" ht="15" customHeight="1" x14ac:dyDescent="0.3">
      <c r="A37" s="2"/>
      <c r="B37" s="67"/>
      <c r="C37" s="119"/>
      <c r="D37" s="119"/>
      <c r="E37" s="120"/>
      <c r="F37" s="151"/>
      <c r="G37" s="264"/>
      <c r="H37" s="305"/>
      <c r="I37" s="307"/>
      <c r="J37" s="229"/>
    </row>
    <row r="38" spans="1:10" ht="15" customHeight="1" x14ac:dyDescent="0.3">
      <c r="A38" s="2"/>
      <c r="B38" s="82" t="s">
        <v>76</v>
      </c>
      <c r="C38" s="116"/>
      <c r="D38" s="116"/>
      <c r="E38" s="225"/>
      <c r="F38" s="121"/>
      <c r="G38" s="121"/>
      <c r="H38" s="262">
        <v>50000</v>
      </c>
      <c r="I38" s="309">
        <v>0.2</v>
      </c>
      <c r="J38" s="229"/>
    </row>
    <row r="39" spans="1:10" ht="15" customHeight="1" x14ac:dyDescent="0.3">
      <c r="A39" s="2"/>
      <c r="B39" s="30" t="s">
        <v>4</v>
      </c>
      <c r="C39" s="333"/>
      <c r="D39" s="334"/>
      <c r="E39" s="336"/>
      <c r="F39" s="102">
        <f t="shared" ref="F39" si="11">E39*0.2</f>
        <v>0</v>
      </c>
      <c r="G39" s="102">
        <f t="shared" ref="G39" si="12">E39-F39</f>
        <v>0</v>
      </c>
      <c r="H39" s="301"/>
      <c r="I39" s="312"/>
      <c r="J39" s="229"/>
    </row>
    <row r="40" spans="1:10" ht="15" customHeight="1" x14ac:dyDescent="0.3">
      <c r="A40" s="2"/>
      <c r="B40" s="30"/>
      <c r="C40" s="45"/>
      <c r="D40" s="45"/>
      <c r="E40" s="45"/>
      <c r="F40" s="124" t="s">
        <v>47</v>
      </c>
      <c r="G40" s="124" t="s">
        <v>50</v>
      </c>
      <c r="H40" s="293"/>
      <c r="I40" s="306"/>
      <c r="J40" s="229"/>
    </row>
    <row r="41" spans="1:10" ht="13.8" customHeight="1" x14ac:dyDescent="0.3">
      <c r="A41" s="2">
        <v>6</v>
      </c>
      <c r="B41" s="30" t="s">
        <v>5</v>
      </c>
      <c r="C41" s="333"/>
      <c r="D41" s="334"/>
      <c r="E41" s="336"/>
      <c r="F41" s="102">
        <f t="shared" ref="F41" si="13">E41*0.2</f>
        <v>0</v>
      </c>
      <c r="G41" s="102">
        <f t="shared" ref="G41" si="14">E41-F41</f>
        <v>0</v>
      </c>
      <c r="H41" s="301"/>
      <c r="I41" s="312"/>
      <c r="J41" s="229"/>
    </row>
    <row r="42" spans="1:10" ht="15" customHeight="1" x14ac:dyDescent="0.3">
      <c r="A42" s="2"/>
      <c r="B42" s="26" t="s">
        <v>29</v>
      </c>
      <c r="C42" s="339"/>
      <c r="D42" s="339"/>
      <c r="E42" s="340"/>
      <c r="F42" s="124" t="s">
        <v>45</v>
      </c>
      <c r="G42" s="124" t="s">
        <v>48</v>
      </c>
      <c r="H42" s="233"/>
      <c r="I42" s="313"/>
      <c r="J42" s="229"/>
    </row>
    <row r="43" spans="1:10" ht="15" customHeight="1" thickBot="1" x14ac:dyDescent="0.35">
      <c r="A43" s="3"/>
      <c r="B43" s="81" t="s">
        <v>44</v>
      </c>
      <c r="C43" s="126">
        <f>SUM(C39,C41)</f>
        <v>0</v>
      </c>
      <c r="D43" s="126">
        <f>SUM(D39,D41)</f>
        <v>0</v>
      </c>
      <c r="E43" s="126">
        <f>SUM(E39,E41)</f>
        <v>0</v>
      </c>
      <c r="F43" s="114">
        <f>MIN(50000,E43*0.2)</f>
        <v>0</v>
      </c>
      <c r="G43" s="114">
        <f>E43-F43</f>
        <v>0</v>
      </c>
      <c r="H43" s="281">
        <f>E43</f>
        <v>0</v>
      </c>
      <c r="I43" s="282">
        <f>H43*0.2</f>
        <v>0</v>
      </c>
      <c r="J43" s="229"/>
    </row>
    <row r="44" spans="1:10" ht="15" customHeight="1" thickTop="1" x14ac:dyDescent="0.3">
      <c r="A44" s="3"/>
      <c r="B44" s="78"/>
      <c r="C44" s="79"/>
      <c r="D44" s="79"/>
      <c r="E44" s="127"/>
      <c r="F44" s="279" t="s">
        <v>45</v>
      </c>
      <c r="G44" s="279" t="s">
        <v>48</v>
      </c>
      <c r="H44" s="240"/>
      <c r="I44" s="314"/>
      <c r="J44" s="229"/>
    </row>
    <row r="45" spans="1:10" ht="15" customHeight="1" x14ac:dyDescent="0.3">
      <c r="A45" s="2"/>
      <c r="B45" s="73"/>
      <c r="C45" s="9"/>
      <c r="D45" s="9"/>
      <c r="E45" s="9"/>
      <c r="F45" s="131"/>
      <c r="G45" s="216"/>
      <c r="H45" s="305"/>
      <c r="I45" s="307"/>
      <c r="J45" s="229"/>
    </row>
    <row r="46" spans="1:10" ht="15" customHeight="1" x14ac:dyDescent="0.3">
      <c r="A46" s="2"/>
      <c r="B46" s="88" t="s">
        <v>79</v>
      </c>
      <c r="C46" s="132"/>
      <c r="D46" s="132"/>
      <c r="E46" s="133"/>
      <c r="F46" s="133"/>
      <c r="G46" s="133"/>
      <c r="H46" s="292"/>
      <c r="I46" s="306"/>
      <c r="J46" s="229"/>
    </row>
    <row r="47" spans="1:10" ht="15" customHeight="1" x14ac:dyDescent="0.3">
      <c r="A47" s="2"/>
      <c r="B47" s="24" t="s">
        <v>25</v>
      </c>
      <c r="C47" s="337"/>
      <c r="D47" s="337"/>
      <c r="E47" s="337"/>
      <c r="F47" s="123"/>
      <c r="G47" s="210"/>
      <c r="H47" s="292"/>
      <c r="I47" s="306"/>
      <c r="J47" s="229"/>
    </row>
    <row r="48" spans="1:10" ht="15" customHeight="1" x14ac:dyDescent="0.3">
      <c r="A48" s="2"/>
      <c r="B48" s="24" t="s">
        <v>26</v>
      </c>
      <c r="C48" s="337"/>
      <c r="D48" s="337"/>
      <c r="E48" s="337"/>
      <c r="F48" s="123"/>
      <c r="G48" s="210"/>
      <c r="H48" s="292"/>
      <c r="I48" s="306"/>
      <c r="J48" s="229"/>
    </row>
    <row r="49" spans="1:10" ht="15" customHeight="1" x14ac:dyDescent="0.3">
      <c r="A49" s="2"/>
      <c r="B49" s="24" t="s">
        <v>29</v>
      </c>
      <c r="C49" s="337"/>
      <c r="D49" s="337"/>
      <c r="E49" s="337"/>
      <c r="F49" s="123"/>
      <c r="G49" s="210"/>
      <c r="H49" s="293"/>
      <c r="I49" s="306"/>
      <c r="J49" s="229"/>
    </row>
    <row r="50" spans="1:10" ht="15" customHeight="1" x14ac:dyDescent="0.3">
      <c r="A50" s="2"/>
      <c r="B50" s="34" t="s">
        <v>44</v>
      </c>
      <c r="C50" s="174">
        <f t="shared" ref="C50" si="15">SUM(C47:C49)</f>
        <v>0</v>
      </c>
      <c r="D50" s="174">
        <f t="shared" ref="D50" si="16">SUM(D47:D49)</f>
        <v>0</v>
      </c>
      <c r="E50" s="174">
        <f t="shared" ref="E50" si="17">SUM(E47:E49)</f>
        <v>0</v>
      </c>
      <c r="F50" s="120"/>
      <c r="G50" s="227">
        <f>SUM(E50)</f>
        <v>0</v>
      </c>
      <c r="H50" s="293"/>
      <c r="I50" s="306"/>
      <c r="J50" s="229"/>
    </row>
    <row r="51" spans="1:10" ht="15" customHeight="1" x14ac:dyDescent="0.3">
      <c r="A51" s="2"/>
      <c r="B51" s="48"/>
      <c r="C51" s="47"/>
      <c r="D51" s="47"/>
      <c r="E51" s="47"/>
      <c r="F51" s="47"/>
      <c r="G51" s="72"/>
      <c r="H51" s="293"/>
      <c r="I51" s="306"/>
      <c r="J51" s="229"/>
    </row>
    <row r="52" spans="1:10" ht="15" customHeight="1" x14ac:dyDescent="0.3">
      <c r="A52" s="2"/>
      <c r="B52" s="89" t="s">
        <v>80</v>
      </c>
      <c r="C52" s="138"/>
      <c r="D52" s="138"/>
      <c r="E52" s="139"/>
      <c r="F52" s="139"/>
      <c r="G52" s="218"/>
      <c r="H52" s="293"/>
      <c r="I52" s="306"/>
      <c r="J52" s="229"/>
    </row>
    <row r="53" spans="1:10" ht="15" customHeight="1" x14ac:dyDescent="0.3">
      <c r="A53" s="2">
        <v>8</v>
      </c>
      <c r="B53" s="35" t="s">
        <v>27</v>
      </c>
      <c r="C53" s="337"/>
      <c r="D53" s="337"/>
      <c r="E53" s="337"/>
      <c r="F53" s="150"/>
      <c r="G53" s="228"/>
      <c r="H53" s="295"/>
      <c r="I53" s="306"/>
      <c r="J53" s="229"/>
    </row>
    <row r="54" spans="1:10" ht="15" customHeight="1" x14ac:dyDescent="0.3">
      <c r="B54" s="35" t="s">
        <v>68</v>
      </c>
      <c r="C54" s="337"/>
      <c r="D54" s="337"/>
      <c r="E54" s="337"/>
      <c r="F54" s="150"/>
      <c r="G54" s="228"/>
      <c r="H54" s="293"/>
      <c r="I54" s="306"/>
      <c r="J54" s="229"/>
    </row>
    <row r="55" spans="1:10" ht="15" customHeight="1" thickBot="1" x14ac:dyDescent="0.35">
      <c r="B55" s="36" t="s">
        <v>29</v>
      </c>
      <c r="C55" s="337"/>
      <c r="D55" s="337"/>
      <c r="E55" s="337"/>
      <c r="F55" s="150"/>
      <c r="G55" s="228"/>
      <c r="H55" s="293"/>
      <c r="I55" s="306"/>
      <c r="J55" s="229"/>
    </row>
    <row r="56" spans="1:10" ht="15" customHeight="1" thickTop="1" x14ac:dyDescent="0.3">
      <c r="B56" s="49" t="s">
        <v>44</v>
      </c>
      <c r="C56" s="174">
        <f t="shared" ref="C56" si="18">SUM(C53:C55)</f>
        <v>0</v>
      </c>
      <c r="D56" s="174">
        <f t="shared" ref="D56" si="19">SUM(D53:D55)</f>
        <v>0</v>
      </c>
      <c r="E56" s="174">
        <f t="shared" ref="E56" si="20">SUM(E53:E55)</f>
        <v>0</v>
      </c>
      <c r="F56" s="150"/>
      <c r="G56" s="227">
        <f>SUM(E56)</f>
        <v>0</v>
      </c>
      <c r="H56" s="293"/>
      <c r="I56" s="306"/>
      <c r="J56" s="229"/>
    </row>
    <row r="57" spans="1:10" ht="15" customHeight="1" thickBot="1" x14ac:dyDescent="0.35">
      <c r="B57" s="56"/>
      <c r="C57" s="175"/>
      <c r="D57" s="175"/>
      <c r="E57" s="175"/>
      <c r="F57" s="175"/>
      <c r="G57" s="175"/>
      <c r="H57" s="188"/>
      <c r="J57" s="229"/>
    </row>
    <row r="58" spans="1:10" ht="15" customHeight="1" x14ac:dyDescent="0.3">
      <c r="B58" s="57" t="s">
        <v>55</v>
      </c>
      <c r="C58" s="58">
        <f>SUM(E43,E35,E25,E17,E13)</f>
        <v>0</v>
      </c>
      <c r="D58" s="141"/>
      <c r="E58" s="141"/>
      <c r="F58" s="141"/>
      <c r="G58" s="141"/>
      <c r="H58" s="5"/>
      <c r="J58" s="229"/>
    </row>
    <row r="59" spans="1:10" ht="15" customHeight="1" x14ac:dyDescent="0.3">
      <c r="B59" s="53" t="s">
        <v>56</v>
      </c>
      <c r="C59" s="59">
        <f>SUM(F13,F17,F25,F35,F43)</f>
        <v>0</v>
      </c>
      <c r="D59" s="51"/>
      <c r="E59" s="51"/>
      <c r="F59" s="51"/>
      <c r="G59" s="52"/>
      <c r="H59" s="5"/>
      <c r="J59" s="229"/>
    </row>
    <row r="60" spans="1:10" ht="15" customHeight="1" x14ac:dyDescent="0.3">
      <c r="B60" s="54" t="s">
        <v>91</v>
      </c>
      <c r="C60" s="59">
        <f>SUM(,G43,G35,G25,G17,G13)</f>
        <v>0</v>
      </c>
      <c r="D60" s="51"/>
      <c r="E60" s="51"/>
      <c r="F60" s="51"/>
      <c r="G60" s="52"/>
      <c r="H60" s="5"/>
      <c r="J60" s="229"/>
    </row>
    <row r="61" spans="1:10" ht="15" customHeight="1" thickBot="1" x14ac:dyDescent="0.35">
      <c r="A61" s="5"/>
      <c r="B61" s="55" t="s">
        <v>28</v>
      </c>
      <c r="C61" s="60">
        <f>SUM(E50,F13, E56, C58)</f>
        <v>0</v>
      </c>
      <c r="D61" s="141"/>
      <c r="E61" s="141"/>
      <c r="F61" s="141"/>
      <c r="G61" s="141"/>
      <c r="H61" s="5"/>
      <c r="J61" s="229"/>
    </row>
    <row r="62" spans="1:10" ht="28.5" customHeight="1" x14ac:dyDescent="0.3">
      <c r="A62" s="5"/>
      <c r="B62" s="354" t="s">
        <v>64</v>
      </c>
      <c r="C62" s="355"/>
      <c r="D62" s="355"/>
      <c r="E62" s="355"/>
      <c r="F62" s="355"/>
      <c r="G62" s="355"/>
      <c r="H62" s="5"/>
      <c r="J62" s="229"/>
    </row>
    <row r="63" spans="1:10" ht="15" customHeight="1" x14ac:dyDescent="0.3">
      <c r="A63" s="5"/>
      <c r="B63" s="41"/>
      <c r="C63" s="41"/>
      <c r="D63" s="41"/>
      <c r="E63" s="41"/>
      <c r="F63" s="41"/>
      <c r="G63" s="41"/>
      <c r="H63" s="5"/>
      <c r="J63" s="229"/>
    </row>
    <row r="64" spans="1:10" ht="15" customHeight="1" x14ac:dyDescent="0.3">
      <c r="A64" s="5"/>
      <c r="B64" s="10" t="s">
        <v>40</v>
      </c>
      <c r="C64" s="356"/>
      <c r="D64" s="356"/>
      <c r="E64" s="356"/>
      <c r="F64" s="356"/>
      <c r="G64" s="95" t="s">
        <v>0</v>
      </c>
      <c r="H64" s="230"/>
      <c r="J64" s="229"/>
    </row>
    <row r="65" spans="1:10" ht="15" customHeight="1" x14ac:dyDescent="0.3">
      <c r="A65" s="5"/>
      <c r="B65" s="5"/>
      <c r="C65" s="7"/>
      <c r="D65" s="7"/>
      <c r="E65" s="7"/>
      <c r="F65" s="7"/>
      <c r="G65" s="6"/>
      <c r="H65" s="5"/>
      <c r="J65" s="229"/>
    </row>
    <row r="66" spans="1:10" ht="15" customHeight="1" x14ac:dyDescent="0.3">
      <c r="A66" s="5"/>
      <c r="B66" s="5"/>
      <c r="C66" s="5"/>
      <c r="D66" s="5"/>
      <c r="E66" s="5"/>
      <c r="F66" s="5"/>
      <c r="G66" s="5"/>
      <c r="H66" s="5"/>
      <c r="J66" s="229"/>
    </row>
    <row r="67" spans="1:10" ht="15" customHeight="1" x14ac:dyDescent="0.3">
      <c r="A67" s="5"/>
      <c r="B67" s="353" t="s">
        <v>106</v>
      </c>
      <c r="C67" s="5"/>
      <c r="D67" s="5"/>
      <c r="E67" s="5"/>
      <c r="F67" s="5"/>
      <c r="G67" s="5"/>
      <c r="H67" s="5"/>
      <c r="J67" s="229"/>
    </row>
    <row r="68" spans="1:10" ht="15" customHeight="1" x14ac:dyDescent="0.3">
      <c r="A68" s="5"/>
      <c r="B68" s="352" t="s">
        <v>107</v>
      </c>
      <c r="C68" s="230"/>
      <c r="D68" s="230"/>
      <c r="E68" s="230"/>
      <c r="F68" s="230"/>
      <c r="G68" s="230"/>
      <c r="H68" s="230"/>
      <c r="I68" s="230"/>
      <c r="J68" s="229"/>
    </row>
  </sheetData>
  <mergeCells count="8">
    <mergeCell ref="B1:G1"/>
    <mergeCell ref="G3:G4"/>
    <mergeCell ref="F3:F4"/>
    <mergeCell ref="C64:F64"/>
    <mergeCell ref="B62:G62"/>
    <mergeCell ref="H2:I2"/>
    <mergeCell ref="H4:I4"/>
    <mergeCell ref="B2:G2"/>
  </mergeCells>
  <phoneticPr fontId="0" type="noConversion"/>
  <printOptions horizontalCentered="1"/>
  <pageMargins left="0" right="0" top="0" bottom="0" header="0.5" footer="0.5"/>
  <pageSetup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4"/>
  <sheetViews>
    <sheetView topLeftCell="B1" zoomScaleNormal="100" workbookViewId="0">
      <pane ySplit="4" topLeftCell="A5" activePane="bottomLeft" state="frozen"/>
      <selection activeCell="B1" sqref="B1"/>
      <selection pane="bottomLeft" activeCell="C29" sqref="C29:E29"/>
    </sheetView>
  </sheetViews>
  <sheetFormatPr defaultColWidth="9.375" defaultRowHeight="15" customHeight="1" x14ac:dyDescent="0.3"/>
  <cols>
    <col min="1" max="1" width="9" style="14" hidden="1" customWidth="1"/>
    <col min="2" max="2" width="81.5" style="12" customWidth="1"/>
    <col min="3" max="3" width="20" style="12" customWidth="1"/>
    <col min="4" max="4" width="22.875" style="12" bestFit="1" customWidth="1"/>
    <col min="5" max="5" width="19.5" style="12" bestFit="1" customWidth="1"/>
    <col min="6" max="6" width="14" style="12" bestFit="1" customWidth="1"/>
    <col min="7" max="7" width="13.125" style="12" customWidth="1"/>
    <col min="8" max="8" width="14" style="12" hidden="1" customWidth="1"/>
    <col min="9" max="9" width="12.125" style="12" hidden="1" customWidth="1"/>
    <col min="10" max="10" width="14.5" style="12" hidden="1" customWidth="1"/>
    <col min="11" max="16384" width="9.375" style="12"/>
  </cols>
  <sheetData>
    <row r="1" spans="1:11" ht="18.600000000000001" thickBot="1" x14ac:dyDescent="0.35">
      <c r="B1" s="369" t="s">
        <v>101</v>
      </c>
      <c r="C1" s="369"/>
      <c r="D1" s="369"/>
      <c r="E1" s="369"/>
      <c r="F1" s="369"/>
      <c r="G1" s="369"/>
      <c r="H1" s="273"/>
      <c r="I1" s="273"/>
      <c r="J1" s="273"/>
      <c r="K1" s="220"/>
    </row>
    <row r="2" spans="1:11" s="19" customFormat="1" ht="25.5" customHeight="1" x14ac:dyDescent="0.3">
      <c r="A2" s="18" t="s">
        <v>18</v>
      </c>
      <c r="B2" s="358" t="s">
        <v>39</v>
      </c>
      <c r="C2" s="359"/>
      <c r="D2" s="359"/>
      <c r="E2" s="359"/>
      <c r="F2" s="359"/>
      <c r="G2" s="360"/>
      <c r="H2" s="361" t="s">
        <v>84</v>
      </c>
      <c r="I2" s="362"/>
      <c r="J2" s="362"/>
      <c r="K2" s="348"/>
    </row>
    <row r="3" spans="1:11" ht="30" customHeight="1" x14ac:dyDescent="0.3">
      <c r="A3" s="11"/>
      <c r="B3" s="83" t="s">
        <v>1</v>
      </c>
      <c r="C3" s="182" t="s">
        <v>96</v>
      </c>
      <c r="D3" s="182" t="s">
        <v>97</v>
      </c>
      <c r="E3" s="182" t="s">
        <v>98</v>
      </c>
      <c r="F3" s="363" t="s">
        <v>104</v>
      </c>
      <c r="G3" s="365" t="s">
        <v>57</v>
      </c>
      <c r="H3" s="234" t="s">
        <v>85</v>
      </c>
      <c r="I3" s="234" t="s">
        <v>86</v>
      </c>
      <c r="J3" s="345" t="s">
        <v>87</v>
      </c>
      <c r="K3" s="220"/>
    </row>
    <row r="4" spans="1:11" ht="28.2" thickBot="1" x14ac:dyDescent="0.35">
      <c r="A4" s="11"/>
      <c r="B4" s="276" t="s">
        <v>2</v>
      </c>
      <c r="C4" s="277" t="s">
        <v>99</v>
      </c>
      <c r="D4" s="277" t="s">
        <v>99</v>
      </c>
      <c r="E4" s="277" t="s">
        <v>99</v>
      </c>
      <c r="F4" s="364"/>
      <c r="G4" s="366"/>
      <c r="H4" s="367" t="s">
        <v>92</v>
      </c>
      <c r="I4" s="368"/>
      <c r="J4" s="368"/>
      <c r="K4" s="220"/>
    </row>
    <row r="5" spans="1:11" ht="15" customHeight="1" x14ac:dyDescent="0.3">
      <c r="A5" s="11">
        <v>1</v>
      </c>
      <c r="B5" s="274" t="s">
        <v>37</v>
      </c>
      <c r="C5" s="275"/>
      <c r="D5" s="275"/>
      <c r="E5" s="275"/>
      <c r="F5" s="275"/>
      <c r="G5" s="275"/>
      <c r="H5" s="275"/>
      <c r="I5" s="275"/>
      <c r="J5" s="275"/>
      <c r="K5" s="220"/>
    </row>
    <row r="6" spans="1:11" ht="15" customHeight="1" x14ac:dyDescent="0.3">
      <c r="A6" s="11"/>
      <c r="B6" s="82" t="s">
        <v>58</v>
      </c>
      <c r="C6" s="45"/>
      <c r="D6" s="45"/>
      <c r="E6" s="45"/>
      <c r="F6" s="45"/>
      <c r="G6" s="202"/>
      <c r="H6" s="202"/>
      <c r="I6" s="202"/>
      <c r="J6" s="202"/>
      <c r="K6" s="220"/>
    </row>
    <row r="7" spans="1:11" ht="15" customHeight="1" x14ac:dyDescent="0.3">
      <c r="A7" s="11"/>
      <c r="B7" s="37" t="s">
        <v>42</v>
      </c>
      <c r="C7" s="46"/>
      <c r="D7" s="46"/>
      <c r="E7" s="46"/>
      <c r="F7" s="63"/>
      <c r="G7" s="203"/>
      <c r="H7" s="237"/>
      <c r="I7" s="237"/>
      <c r="J7" s="286"/>
      <c r="K7" s="220"/>
    </row>
    <row r="8" spans="1:11" ht="15" customHeight="1" x14ac:dyDescent="0.3">
      <c r="A8" s="11">
        <v>2</v>
      </c>
      <c r="B8" s="23"/>
      <c r="C8" s="46"/>
      <c r="D8" s="46"/>
      <c r="E8" s="46"/>
      <c r="F8" s="46"/>
      <c r="G8" s="204"/>
      <c r="H8" s="237"/>
      <c r="I8" s="237"/>
      <c r="J8" s="286"/>
      <c r="K8" s="220"/>
    </row>
    <row r="9" spans="1:11" ht="15" customHeight="1" x14ac:dyDescent="0.3">
      <c r="A9" s="11"/>
      <c r="B9" s="82" t="s">
        <v>43</v>
      </c>
      <c r="C9" s="99"/>
      <c r="D9" s="99"/>
      <c r="E9" s="100"/>
      <c r="F9" s="101"/>
      <c r="G9" s="205"/>
      <c r="H9" s="262">
        <v>50000</v>
      </c>
      <c r="I9" s="263">
        <v>0.1</v>
      </c>
      <c r="J9" s="317">
        <v>0.111</v>
      </c>
      <c r="K9" s="220"/>
    </row>
    <row r="10" spans="1:11" ht="15" customHeight="1" x14ac:dyDescent="0.3">
      <c r="A10" s="11"/>
      <c r="B10" s="24" t="s">
        <v>41</v>
      </c>
      <c r="C10" s="344"/>
      <c r="D10" s="344"/>
      <c r="E10" s="344"/>
      <c r="F10" s="102">
        <f>E10*0.11</f>
        <v>0</v>
      </c>
      <c r="G10" s="206">
        <f t="shared" ref="G10:G12" si="0">E10-F10</f>
        <v>0</v>
      </c>
      <c r="H10" s="245"/>
      <c r="I10" s="245"/>
      <c r="J10" s="285"/>
      <c r="K10" s="220"/>
    </row>
    <row r="11" spans="1:11" ht="15" customHeight="1" x14ac:dyDescent="0.3">
      <c r="A11" s="11"/>
      <c r="B11" s="25" t="s">
        <v>6</v>
      </c>
      <c r="C11" s="344"/>
      <c r="D11" s="344"/>
      <c r="E11" s="344"/>
      <c r="F11" s="102">
        <f>E11*0.11</f>
        <v>0</v>
      </c>
      <c r="G11" s="189">
        <f t="shared" si="0"/>
        <v>0</v>
      </c>
      <c r="H11" s="245"/>
      <c r="I11" s="245"/>
      <c r="J11" s="285"/>
      <c r="K11" s="220"/>
    </row>
    <row r="12" spans="1:11" ht="15" customHeight="1" x14ac:dyDescent="0.3">
      <c r="A12" s="11"/>
      <c r="B12" s="26" t="s">
        <v>29</v>
      </c>
      <c r="C12" s="344"/>
      <c r="D12" s="344"/>
      <c r="E12" s="344"/>
      <c r="F12" s="103">
        <f>E12*0.11</f>
        <v>0</v>
      </c>
      <c r="G12" s="207">
        <f t="shared" si="0"/>
        <v>0</v>
      </c>
      <c r="H12" s="245"/>
      <c r="I12" s="245"/>
      <c r="J12" s="285"/>
      <c r="K12" s="220"/>
    </row>
    <row r="13" spans="1:11" ht="15" customHeight="1" thickBot="1" x14ac:dyDescent="0.35">
      <c r="A13" s="11">
        <v>3</v>
      </c>
      <c r="B13" s="81" t="s">
        <v>44</v>
      </c>
      <c r="C13" s="104">
        <f t="shared" ref="C13:E13" si="1">SUM(C10:C12)</f>
        <v>0</v>
      </c>
      <c r="D13" s="104">
        <f t="shared" si="1"/>
        <v>0</v>
      </c>
      <c r="E13" s="104">
        <f t="shared" si="1"/>
        <v>0</v>
      </c>
      <c r="F13" s="114">
        <f>MIN(50000,E13*0.1)</f>
        <v>0</v>
      </c>
      <c r="G13" s="261">
        <f>E13-F13</f>
        <v>0</v>
      </c>
      <c r="H13" s="281">
        <f>E13</f>
        <v>0</v>
      </c>
      <c r="I13" s="282">
        <f>H13*0.1</f>
        <v>0</v>
      </c>
      <c r="J13" s="282">
        <f>H13*0.11</f>
        <v>0</v>
      </c>
      <c r="K13" s="220"/>
    </row>
    <row r="14" spans="1:11" ht="15" customHeight="1" thickTop="1" x14ac:dyDescent="0.3">
      <c r="A14" s="11"/>
      <c r="B14" s="93"/>
      <c r="C14" s="64"/>
      <c r="D14" s="64"/>
      <c r="E14" s="105"/>
      <c r="F14" s="279" t="s">
        <v>45</v>
      </c>
      <c r="G14" s="279" t="s">
        <v>48</v>
      </c>
      <c r="H14" s="91"/>
      <c r="I14" s="91"/>
      <c r="J14" s="271"/>
      <c r="K14" s="220"/>
    </row>
    <row r="15" spans="1:11" ht="15" customHeight="1" x14ac:dyDescent="0.3">
      <c r="A15" s="11"/>
      <c r="B15" s="25"/>
      <c r="C15" s="106"/>
      <c r="D15" s="106"/>
      <c r="E15" s="107"/>
      <c r="F15" s="108"/>
      <c r="G15" s="208"/>
      <c r="H15" s="266"/>
      <c r="I15" s="266"/>
      <c r="J15" s="283"/>
      <c r="K15" s="220"/>
    </row>
    <row r="16" spans="1:11" ht="15" customHeight="1" x14ac:dyDescent="0.3">
      <c r="B16" s="85" t="s">
        <v>73</v>
      </c>
      <c r="C16" s="109"/>
      <c r="D16" s="110"/>
      <c r="E16" s="111"/>
      <c r="F16" s="267"/>
      <c r="G16" s="268"/>
      <c r="H16" s="246"/>
      <c r="I16" s="246"/>
      <c r="J16" s="284"/>
      <c r="K16" s="220"/>
    </row>
    <row r="17" spans="1:11" ht="15" customHeight="1" thickBot="1" x14ac:dyDescent="0.35">
      <c r="B17" s="77" t="s">
        <v>44</v>
      </c>
      <c r="C17" s="112"/>
      <c r="D17" s="113"/>
      <c r="E17" s="126">
        <v>0</v>
      </c>
      <c r="F17" s="102">
        <f>E17*0.1</f>
        <v>0</v>
      </c>
      <c r="G17" s="278">
        <f>E17-F17</f>
        <v>0</v>
      </c>
      <c r="H17" s="281">
        <f>E17</f>
        <v>0</v>
      </c>
      <c r="I17" s="282">
        <f>H17*0.1</f>
        <v>0</v>
      </c>
      <c r="J17" s="282">
        <f>H17*0.11</f>
        <v>0</v>
      </c>
      <c r="K17" s="220"/>
    </row>
    <row r="18" spans="1:11" ht="15" customHeight="1" thickTop="1" x14ac:dyDescent="0.3">
      <c r="A18" s="11"/>
      <c r="B18" s="76"/>
      <c r="C18" s="79"/>
      <c r="D18" s="79"/>
      <c r="E18" s="80"/>
      <c r="F18" s="46"/>
      <c r="G18" s="46"/>
      <c r="K18" s="220"/>
    </row>
    <row r="19" spans="1:11" ht="15" customHeight="1" x14ac:dyDescent="0.3">
      <c r="A19" s="16"/>
      <c r="B19" s="86" t="s">
        <v>38</v>
      </c>
      <c r="C19" s="115"/>
      <c r="D19" s="115"/>
      <c r="E19" s="115"/>
      <c r="F19" s="115"/>
      <c r="G19" s="115"/>
      <c r="H19" s="269"/>
      <c r="I19" s="270"/>
      <c r="J19" s="270"/>
      <c r="K19" s="220"/>
    </row>
    <row r="20" spans="1:11" ht="15" customHeight="1" x14ac:dyDescent="0.3">
      <c r="A20" s="11">
        <v>4</v>
      </c>
      <c r="B20" s="82" t="s">
        <v>74</v>
      </c>
      <c r="C20" s="116"/>
      <c r="D20" s="116"/>
      <c r="E20" s="101"/>
      <c r="F20" s="100"/>
      <c r="G20" s="205"/>
      <c r="H20" s="262">
        <v>100000</v>
      </c>
      <c r="I20" s="263">
        <v>0.1</v>
      </c>
      <c r="J20" s="272">
        <v>0.09</v>
      </c>
      <c r="K20" s="220"/>
    </row>
    <row r="21" spans="1:11" ht="15" customHeight="1" x14ac:dyDescent="0.3">
      <c r="B21" s="30" t="s">
        <v>11</v>
      </c>
      <c r="C21" s="333"/>
      <c r="D21" s="334"/>
      <c r="E21" s="336"/>
      <c r="F21" s="102">
        <f t="shared" ref="F21:F23" si="2">E21*0.11</f>
        <v>0</v>
      </c>
      <c r="G21" s="102">
        <f t="shared" ref="G21:G23" si="3">E21-F21</f>
        <v>0</v>
      </c>
      <c r="H21" s="245"/>
      <c r="I21" s="245"/>
      <c r="J21" s="285"/>
      <c r="K21" s="220"/>
    </row>
    <row r="22" spans="1:11" ht="15" customHeight="1" x14ac:dyDescent="0.3">
      <c r="A22" s="11"/>
      <c r="B22" s="30" t="s">
        <v>12</v>
      </c>
      <c r="C22" s="333"/>
      <c r="D22" s="334"/>
      <c r="E22" s="336"/>
      <c r="F22" s="102">
        <f t="shared" si="2"/>
        <v>0</v>
      </c>
      <c r="G22" s="102">
        <f t="shared" si="3"/>
        <v>0</v>
      </c>
      <c r="H22" s="245"/>
      <c r="I22" s="245"/>
      <c r="J22" s="285"/>
      <c r="K22" s="220"/>
    </row>
    <row r="23" spans="1:11" ht="15" customHeight="1" x14ac:dyDescent="0.3">
      <c r="A23" s="11"/>
      <c r="B23" s="26" t="s">
        <v>29</v>
      </c>
      <c r="C23" s="333"/>
      <c r="D23" s="334"/>
      <c r="E23" s="336"/>
      <c r="F23" s="103">
        <f t="shared" si="2"/>
        <v>0</v>
      </c>
      <c r="G23" s="102">
        <f t="shared" si="3"/>
        <v>0</v>
      </c>
      <c r="H23" s="246"/>
      <c r="I23" s="246"/>
      <c r="J23" s="284"/>
      <c r="K23" s="220"/>
    </row>
    <row r="24" spans="1:11" ht="15" customHeight="1" thickBot="1" x14ac:dyDescent="0.35">
      <c r="A24" s="11"/>
      <c r="B24" s="81" t="s">
        <v>44</v>
      </c>
      <c r="C24" s="117">
        <f>SUM(C21:C23)</f>
        <v>0</v>
      </c>
      <c r="D24" s="117">
        <f t="shared" ref="D24:E24" si="4">SUM(D21:D23)</f>
        <v>0</v>
      </c>
      <c r="E24" s="118">
        <f t="shared" si="4"/>
        <v>0</v>
      </c>
      <c r="F24" s="114">
        <f>MIN(100000,E24*0.1)</f>
        <v>0</v>
      </c>
      <c r="G24" s="261">
        <f t="shared" ref="G24" si="5">E24-F24</f>
        <v>0</v>
      </c>
      <c r="H24" s="281">
        <f>E24</f>
        <v>0</v>
      </c>
      <c r="I24" s="282">
        <f>H24*0.1</f>
        <v>0</v>
      </c>
      <c r="J24" s="282">
        <f>H24*0.11</f>
        <v>0</v>
      </c>
      <c r="K24" s="220"/>
    </row>
    <row r="25" spans="1:11" ht="15" customHeight="1" thickTop="1" x14ac:dyDescent="0.3">
      <c r="A25" s="11">
        <v>6</v>
      </c>
      <c r="B25" s="78"/>
      <c r="C25" s="79"/>
      <c r="D25" s="79"/>
      <c r="E25" s="80"/>
      <c r="F25" s="279" t="s">
        <v>46</v>
      </c>
      <c r="G25" s="279" t="s">
        <v>49</v>
      </c>
      <c r="H25" s="91"/>
      <c r="I25" s="91"/>
      <c r="J25" s="271"/>
      <c r="K25" s="220"/>
    </row>
    <row r="26" spans="1:11" ht="15" customHeight="1" x14ac:dyDescent="0.3">
      <c r="A26" s="11"/>
      <c r="B26" s="33"/>
      <c r="C26" s="119"/>
      <c r="D26" s="119"/>
      <c r="E26" s="120"/>
      <c r="F26" s="151"/>
      <c r="G26" s="264"/>
      <c r="H26" s="237"/>
      <c r="I26" s="237"/>
      <c r="J26" s="286"/>
      <c r="K26" s="220"/>
    </row>
    <row r="27" spans="1:11" ht="15" customHeight="1" x14ac:dyDescent="0.3">
      <c r="A27" s="11"/>
      <c r="B27" s="82" t="s">
        <v>54</v>
      </c>
      <c r="C27" s="116"/>
      <c r="D27" s="116"/>
      <c r="E27" s="121"/>
      <c r="F27" s="122"/>
      <c r="G27" s="211"/>
      <c r="H27" s="262">
        <v>50000</v>
      </c>
      <c r="I27" s="263">
        <v>0.1</v>
      </c>
      <c r="J27" s="272">
        <v>0.09</v>
      </c>
      <c r="K27" s="220"/>
    </row>
    <row r="28" spans="1:11" ht="15" customHeight="1" x14ac:dyDescent="0.3">
      <c r="A28" s="11"/>
      <c r="B28" s="30" t="s">
        <v>4</v>
      </c>
      <c r="C28" s="333"/>
      <c r="D28" s="334"/>
      <c r="E28" s="336"/>
      <c r="F28" s="102">
        <f>E28*0.11</f>
        <v>0</v>
      </c>
      <c r="G28" s="212">
        <f t="shared" ref="G28" si="6">E28-F28</f>
        <v>0</v>
      </c>
      <c r="H28" s="245"/>
      <c r="I28" s="245"/>
      <c r="J28" s="285"/>
      <c r="K28" s="220"/>
    </row>
    <row r="29" spans="1:11" ht="15" customHeight="1" x14ac:dyDescent="0.3">
      <c r="A29" s="11"/>
      <c r="B29" s="30"/>
      <c r="C29" s="45"/>
      <c r="D29" s="45"/>
      <c r="E29" s="45"/>
      <c r="F29" s="124" t="s">
        <v>47</v>
      </c>
      <c r="G29" s="213" t="s">
        <v>50</v>
      </c>
      <c r="H29" s="245"/>
      <c r="I29" s="245"/>
      <c r="J29" s="285"/>
      <c r="K29" s="220"/>
    </row>
    <row r="30" spans="1:11" ht="15" customHeight="1" x14ac:dyDescent="0.3">
      <c r="A30" s="11"/>
      <c r="B30" s="30" t="s">
        <v>5</v>
      </c>
      <c r="C30" s="333"/>
      <c r="D30" s="334"/>
      <c r="E30" s="336"/>
      <c r="F30" s="102">
        <f>E30*0.11</f>
        <v>0</v>
      </c>
      <c r="G30" s="212">
        <f t="shared" ref="G30" si="7">E30-F30</f>
        <v>0</v>
      </c>
      <c r="H30" s="245"/>
      <c r="I30" s="245"/>
      <c r="J30" s="285"/>
      <c r="K30" s="220"/>
    </row>
    <row r="31" spans="1:11" ht="15" customHeight="1" x14ac:dyDescent="0.3">
      <c r="A31" s="11"/>
      <c r="B31" s="26" t="s">
        <v>29</v>
      </c>
      <c r="C31" s="333"/>
      <c r="D31" s="334"/>
      <c r="E31" s="336"/>
      <c r="F31" s="125" t="s">
        <v>45</v>
      </c>
      <c r="G31" s="214" t="s">
        <v>48</v>
      </c>
      <c r="H31" s="246"/>
      <c r="I31" s="246"/>
      <c r="J31" s="284"/>
      <c r="K31" s="220"/>
    </row>
    <row r="32" spans="1:11" ht="15" customHeight="1" thickBot="1" x14ac:dyDescent="0.35">
      <c r="A32" s="11"/>
      <c r="B32" s="81" t="s">
        <v>44</v>
      </c>
      <c r="C32" s="126">
        <f xml:space="preserve"> SUM(C28, C30)</f>
        <v>0</v>
      </c>
      <c r="D32" s="126">
        <f xml:space="preserve"> SUM(D28, D30)</f>
        <v>0</v>
      </c>
      <c r="E32" s="126">
        <f xml:space="preserve"> SUM(E28, E30)</f>
        <v>0</v>
      </c>
      <c r="F32" s="114">
        <f>MIN(50000,E32*0.1)</f>
        <v>0</v>
      </c>
      <c r="G32" s="261">
        <f>E32-F32</f>
        <v>0</v>
      </c>
      <c r="H32" s="281">
        <f>E32</f>
        <v>0</v>
      </c>
      <c r="I32" s="282">
        <f>H32*0.1</f>
        <v>0</v>
      </c>
      <c r="J32" s="282">
        <f>H32*0.11</f>
        <v>0</v>
      </c>
      <c r="K32" s="220"/>
    </row>
    <row r="33" spans="1:11" ht="15" customHeight="1" thickTop="1" x14ac:dyDescent="0.3">
      <c r="A33" s="11"/>
      <c r="B33" s="78"/>
      <c r="C33" s="79"/>
      <c r="D33" s="79"/>
      <c r="E33" s="127"/>
      <c r="F33" s="279" t="s">
        <v>45</v>
      </c>
      <c r="G33" s="279" t="s">
        <v>51</v>
      </c>
      <c r="H33" s="91"/>
      <c r="I33" s="91"/>
      <c r="J33" s="271"/>
      <c r="K33" s="220"/>
    </row>
    <row r="34" spans="1:11" ht="15" customHeight="1" x14ac:dyDescent="0.3">
      <c r="A34" s="11"/>
      <c r="B34" s="78"/>
      <c r="C34" s="79"/>
      <c r="D34" s="79"/>
      <c r="E34" s="171"/>
      <c r="F34" s="280"/>
      <c r="G34" s="280"/>
      <c r="H34" s="237"/>
      <c r="I34" s="237"/>
      <c r="J34" s="286"/>
      <c r="K34" s="220"/>
    </row>
    <row r="35" spans="1:11" ht="15" customHeight="1" x14ac:dyDescent="0.3">
      <c r="A35" s="11"/>
      <c r="B35" s="87" t="s">
        <v>81</v>
      </c>
      <c r="C35" s="111"/>
      <c r="D35" s="111"/>
      <c r="E35" s="129"/>
      <c r="F35" s="130"/>
      <c r="G35" s="215"/>
      <c r="H35" s="262">
        <v>350000</v>
      </c>
      <c r="I35" s="263">
        <v>0.1</v>
      </c>
      <c r="J35" s="272">
        <v>0.09</v>
      </c>
      <c r="K35" s="220"/>
    </row>
    <row r="36" spans="1:11" ht="15" customHeight="1" x14ac:dyDescent="0.3">
      <c r="A36" s="11"/>
      <c r="B36" s="40" t="s">
        <v>13</v>
      </c>
      <c r="C36" s="333"/>
      <c r="D36" s="334"/>
      <c r="E36" s="336"/>
      <c r="F36" s="102">
        <f t="shared" ref="F36:F46" si="8">E36*0.11</f>
        <v>0</v>
      </c>
      <c r="G36" s="189">
        <f t="shared" ref="G36:G46" si="9">E36-F36</f>
        <v>0</v>
      </c>
      <c r="H36" s="245"/>
      <c r="I36" s="245"/>
      <c r="J36" s="285"/>
      <c r="K36" s="220"/>
    </row>
    <row r="37" spans="1:11" ht="15" customHeight="1" x14ac:dyDescent="0.3">
      <c r="A37" s="11"/>
      <c r="B37" s="39" t="s">
        <v>7</v>
      </c>
      <c r="C37" s="333"/>
      <c r="D37" s="334"/>
      <c r="E37" s="336"/>
      <c r="F37" s="102">
        <f t="shared" si="8"/>
        <v>0</v>
      </c>
      <c r="G37" s="189">
        <f t="shared" si="9"/>
        <v>0</v>
      </c>
      <c r="H37" s="245"/>
      <c r="I37" s="245"/>
      <c r="J37" s="285"/>
      <c r="K37" s="220"/>
    </row>
    <row r="38" spans="1:11" ht="15" customHeight="1" x14ac:dyDescent="0.3">
      <c r="A38" s="11"/>
      <c r="B38" s="39" t="s">
        <v>8</v>
      </c>
      <c r="C38" s="333"/>
      <c r="D38" s="334"/>
      <c r="E38" s="336"/>
      <c r="F38" s="102">
        <f t="shared" si="8"/>
        <v>0</v>
      </c>
      <c r="G38" s="189">
        <f t="shared" si="9"/>
        <v>0</v>
      </c>
      <c r="H38" s="245"/>
      <c r="I38" s="245"/>
      <c r="J38" s="285"/>
      <c r="K38" s="220"/>
    </row>
    <row r="39" spans="1:11" ht="15" customHeight="1" x14ac:dyDescent="0.3">
      <c r="A39" s="11"/>
      <c r="B39" s="39" t="s">
        <v>10</v>
      </c>
      <c r="C39" s="333"/>
      <c r="D39" s="334"/>
      <c r="E39" s="336"/>
      <c r="F39" s="102">
        <f t="shared" si="8"/>
        <v>0</v>
      </c>
      <c r="G39" s="189">
        <f t="shared" si="9"/>
        <v>0</v>
      </c>
      <c r="H39" s="245"/>
      <c r="I39" s="245"/>
      <c r="J39" s="285"/>
      <c r="K39" s="220"/>
    </row>
    <row r="40" spans="1:11" ht="15" customHeight="1" x14ac:dyDescent="0.3">
      <c r="A40" s="11"/>
      <c r="B40" s="39" t="s">
        <v>9</v>
      </c>
      <c r="C40" s="333"/>
      <c r="D40" s="334"/>
      <c r="E40" s="336"/>
      <c r="F40" s="102">
        <f t="shared" si="8"/>
        <v>0</v>
      </c>
      <c r="G40" s="189">
        <f t="shared" si="9"/>
        <v>0</v>
      </c>
      <c r="H40" s="245"/>
      <c r="I40" s="245"/>
      <c r="J40" s="285"/>
      <c r="K40" s="220"/>
    </row>
    <row r="41" spans="1:11" ht="15" customHeight="1" x14ac:dyDescent="0.3">
      <c r="A41" s="11"/>
      <c r="B41" s="38" t="s">
        <v>19</v>
      </c>
      <c r="C41" s="333"/>
      <c r="D41" s="334"/>
      <c r="E41" s="336"/>
      <c r="F41" s="102">
        <f t="shared" si="8"/>
        <v>0</v>
      </c>
      <c r="G41" s="189">
        <f t="shared" si="9"/>
        <v>0</v>
      </c>
      <c r="H41" s="245"/>
      <c r="I41" s="245"/>
      <c r="J41" s="285"/>
      <c r="K41" s="220"/>
    </row>
    <row r="42" spans="1:11" ht="15" customHeight="1" x14ac:dyDescent="0.3">
      <c r="A42" s="11"/>
      <c r="B42" s="38" t="s">
        <v>15</v>
      </c>
      <c r="C42" s="333"/>
      <c r="D42" s="334"/>
      <c r="E42" s="336"/>
      <c r="F42" s="102">
        <f t="shared" si="8"/>
        <v>0</v>
      </c>
      <c r="G42" s="189">
        <f t="shared" si="9"/>
        <v>0</v>
      </c>
      <c r="H42" s="245"/>
      <c r="I42" s="245"/>
      <c r="J42" s="285"/>
      <c r="K42" s="220"/>
    </row>
    <row r="43" spans="1:11" ht="15" customHeight="1" x14ac:dyDescent="0.3">
      <c r="A43" s="11"/>
      <c r="B43" s="38" t="s">
        <v>16</v>
      </c>
      <c r="C43" s="333"/>
      <c r="D43" s="334"/>
      <c r="E43" s="336"/>
      <c r="F43" s="102">
        <f t="shared" si="8"/>
        <v>0</v>
      </c>
      <c r="G43" s="189">
        <f t="shared" si="9"/>
        <v>0</v>
      </c>
      <c r="H43" s="245"/>
      <c r="I43" s="245"/>
      <c r="J43" s="285"/>
      <c r="K43" s="220"/>
    </row>
    <row r="44" spans="1:11" ht="15" customHeight="1" x14ac:dyDescent="0.3">
      <c r="A44" s="11"/>
      <c r="B44" s="38" t="s">
        <v>17</v>
      </c>
      <c r="C44" s="333"/>
      <c r="D44" s="334"/>
      <c r="E44" s="336"/>
      <c r="F44" s="102">
        <f t="shared" si="8"/>
        <v>0</v>
      </c>
      <c r="G44" s="189">
        <f t="shared" si="9"/>
        <v>0</v>
      </c>
      <c r="H44" s="245"/>
      <c r="I44" s="245"/>
      <c r="J44" s="285"/>
      <c r="K44" s="220"/>
    </row>
    <row r="45" spans="1:11" ht="15" customHeight="1" x14ac:dyDescent="0.3">
      <c r="A45" s="11"/>
      <c r="B45" s="38" t="s">
        <v>29</v>
      </c>
      <c r="C45" s="333"/>
      <c r="D45" s="334"/>
      <c r="E45" s="336"/>
      <c r="F45" s="102">
        <f t="shared" si="8"/>
        <v>0</v>
      </c>
      <c r="G45" s="189">
        <f t="shared" si="9"/>
        <v>0</v>
      </c>
      <c r="H45" s="245"/>
      <c r="I45" s="245"/>
      <c r="J45" s="285"/>
      <c r="K45" s="220"/>
    </row>
    <row r="46" spans="1:11" ht="15" customHeight="1" x14ac:dyDescent="0.3">
      <c r="A46" s="11"/>
      <c r="B46" s="38"/>
      <c r="C46" s="333"/>
      <c r="D46" s="334"/>
      <c r="E46" s="336"/>
      <c r="F46" s="103">
        <f t="shared" si="8"/>
        <v>0</v>
      </c>
      <c r="G46" s="207">
        <f t="shared" si="9"/>
        <v>0</v>
      </c>
      <c r="H46" s="246"/>
      <c r="I46" s="246"/>
      <c r="J46" s="284"/>
      <c r="K46" s="220"/>
    </row>
    <row r="47" spans="1:11" ht="15" customHeight="1" thickBot="1" x14ac:dyDescent="0.35">
      <c r="A47" s="11"/>
      <c r="B47" s="81" t="s">
        <v>44</v>
      </c>
      <c r="C47" s="117">
        <f>SUM(C36:C46)</f>
        <v>0</v>
      </c>
      <c r="D47" s="117">
        <f>SUM(D36:D46)</f>
        <v>0</v>
      </c>
      <c r="E47" s="118">
        <f>SUM(E36:E46)</f>
        <v>0</v>
      </c>
      <c r="F47" s="114">
        <f>MIN(350000,E47*0.1)</f>
        <v>0</v>
      </c>
      <c r="G47" s="261">
        <f>E47-F47</f>
        <v>0</v>
      </c>
      <c r="H47" s="281">
        <f>E47</f>
        <v>0</v>
      </c>
      <c r="I47" s="282">
        <f>H47*0.1</f>
        <v>0</v>
      </c>
      <c r="J47" s="282">
        <f>H47*0.11</f>
        <v>0</v>
      </c>
      <c r="K47" s="220"/>
    </row>
    <row r="48" spans="1:11" ht="15" customHeight="1" thickTop="1" x14ac:dyDescent="0.3">
      <c r="A48" s="11"/>
      <c r="B48" s="91"/>
      <c r="C48" s="79"/>
      <c r="D48" s="79"/>
      <c r="E48" s="80"/>
      <c r="F48" s="279" t="s">
        <v>59</v>
      </c>
      <c r="G48" s="279" t="s">
        <v>60</v>
      </c>
      <c r="H48" s="91"/>
      <c r="I48" s="91"/>
      <c r="J48" s="271"/>
      <c r="K48" s="220"/>
    </row>
    <row r="49" spans="1:11" ht="15" customHeight="1" x14ac:dyDescent="0.3">
      <c r="A49" s="11"/>
      <c r="B49" s="48"/>
      <c r="C49" s="47"/>
      <c r="D49" s="47"/>
      <c r="E49" s="72"/>
      <c r="F49" s="173"/>
      <c r="G49" s="173"/>
      <c r="H49" s="237"/>
      <c r="I49" s="237"/>
      <c r="J49" s="286"/>
      <c r="K49" s="220"/>
    </row>
    <row r="50" spans="1:11" ht="15" customHeight="1" x14ac:dyDescent="0.3">
      <c r="A50" s="11"/>
      <c r="B50" s="88" t="s">
        <v>82</v>
      </c>
      <c r="C50" s="132"/>
      <c r="D50" s="132"/>
      <c r="E50" s="133"/>
      <c r="F50" s="134"/>
      <c r="G50" s="133"/>
      <c r="H50" s="237"/>
      <c r="I50" s="237"/>
      <c r="J50" s="286"/>
      <c r="K50" s="220"/>
    </row>
    <row r="51" spans="1:11" ht="15" customHeight="1" x14ac:dyDescent="0.3">
      <c r="A51" s="11"/>
      <c r="B51" s="24" t="s">
        <v>25</v>
      </c>
      <c r="C51" s="337"/>
      <c r="D51" s="337"/>
      <c r="E51" s="337"/>
      <c r="F51" s="135"/>
      <c r="G51" s="217"/>
      <c r="H51" s="237"/>
      <c r="I51" s="237"/>
      <c r="J51" s="286"/>
      <c r="K51" s="220"/>
    </row>
    <row r="52" spans="1:11" ht="15" customHeight="1" x14ac:dyDescent="0.3">
      <c r="A52" s="11"/>
      <c r="B52" s="24" t="s">
        <v>26</v>
      </c>
      <c r="C52" s="337"/>
      <c r="D52" s="337"/>
      <c r="E52" s="337"/>
      <c r="F52" s="135"/>
      <c r="G52" s="217"/>
      <c r="H52" s="237"/>
      <c r="I52" s="237"/>
      <c r="J52" s="286"/>
      <c r="K52" s="220"/>
    </row>
    <row r="53" spans="1:11" ht="15" customHeight="1" x14ac:dyDescent="0.3">
      <c r="B53" s="24" t="s">
        <v>29</v>
      </c>
      <c r="C53" s="337"/>
      <c r="D53" s="337"/>
      <c r="E53" s="337"/>
      <c r="F53" s="135"/>
      <c r="G53" s="217"/>
      <c r="H53" s="237"/>
      <c r="I53" s="237"/>
      <c r="J53" s="286"/>
      <c r="K53" s="220"/>
    </row>
    <row r="54" spans="1:11" ht="15" customHeight="1" thickBot="1" x14ac:dyDescent="0.35">
      <c r="B54" s="92" t="s">
        <v>44</v>
      </c>
      <c r="C54" s="136">
        <f>SUM(C51:C53)</f>
        <v>0</v>
      </c>
      <c r="D54" s="136">
        <f>SUM(D51:D53)</f>
        <v>0</v>
      </c>
      <c r="E54" s="136">
        <f>SUM(E51:E53)</f>
        <v>0</v>
      </c>
      <c r="F54" s="137"/>
      <c r="G54" s="192">
        <f>E54</f>
        <v>0</v>
      </c>
      <c r="H54" s="237"/>
      <c r="I54" s="237"/>
      <c r="J54" s="286"/>
      <c r="K54" s="220"/>
    </row>
    <row r="55" spans="1:11" ht="15" customHeight="1" thickTop="1" x14ac:dyDescent="0.3">
      <c r="B55" s="48"/>
      <c r="C55" s="47"/>
      <c r="D55" s="47"/>
      <c r="E55" s="47"/>
      <c r="F55" s="47"/>
      <c r="G55" s="72"/>
      <c r="H55" s="237"/>
      <c r="I55" s="237"/>
      <c r="J55" s="286"/>
      <c r="K55" s="220"/>
    </row>
    <row r="56" spans="1:11" ht="15" customHeight="1" x14ac:dyDescent="0.3">
      <c r="B56" s="89" t="s">
        <v>83</v>
      </c>
      <c r="C56" s="138"/>
      <c r="D56" s="138"/>
      <c r="E56" s="139"/>
      <c r="F56" s="140"/>
      <c r="G56" s="218"/>
      <c r="H56" s="237"/>
      <c r="I56" s="237"/>
      <c r="J56" s="286"/>
      <c r="K56" s="220"/>
    </row>
    <row r="57" spans="1:11" ht="15" customHeight="1" x14ac:dyDescent="0.3">
      <c r="B57" s="62" t="s">
        <v>27</v>
      </c>
      <c r="C57" s="337"/>
      <c r="D57" s="337"/>
      <c r="E57" s="337"/>
      <c r="F57" s="135"/>
      <c r="G57" s="217"/>
      <c r="H57" s="237"/>
      <c r="I57" s="237"/>
      <c r="J57" s="286"/>
      <c r="K57" s="220"/>
    </row>
    <row r="58" spans="1:11" ht="15" customHeight="1" x14ac:dyDescent="0.3">
      <c r="A58" s="15"/>
      <c r="B58" s="62" t="s">
        <v>68</v>
      </c>
      <c r="C58" s="337"/>
      <c r="D58" s="337"/>
      <c r="E58" s="337"/>
      <c r="F58" s="135"/>
      <c r="G58" s="217"/>
      <c r="H58" s="237"/>
      <c r="I58" s="237"/>
      <c r="J58" s="286"/>
      <c r="K58" s="220"/>
    </row>
    <row r="59" spans="1:11" ht="15" customHeight="1" x14ac:dyDescent="0.3">
      <c r="A59" s="15"/>
      <c r="B59" s="62" t="s">
        <v>29</v>
      </c>
      <c r="C59" s="337"/>
      <c r="D59" s="337"/>
      <c r="E59" s="337"/>
      <c r="F59" s="135"/>
      <c r="G59" s="219"/>
      <c r="H59" s="237"/>
      <c r="I59" s="237"/>
      <c r="J59" s="286"/>
      <c r="K59" s="220"/>
    </row>
    <row r="60" spans="1:11" ht="15" customHeight="1" thickBot="1" x14ac:dyDescent="0.35">
      <c r="A60" s="15"/>
      <c r="B60" s="75" t="s">
        <v>44</v>
      </c>
      <c r="C60" s="136">
        <f>SUM(C57:C59)</f>
        <v>0</v>
      </c>
      <c r="D60" s="136">
        <f>SUM(D57:D59)</f>
        <v>0</v>
      </c>
      <c r="E60" s="136">
        <f>SUM(E57:E59)</f>
        <v>0</v>
      </c>
      <c r="F60" s="137"/>
      <c r="G60" s="192">
        <f>E60</f>
        <v>0</v>
      </c>
      <c r="H60" s="237"/>
      <c r="I60" s="237"/>
      <c r="J60" s="286"/>
      <c r="K60" s="220"/>
    </row>
    <row r="61" spans="1:11" ht="15" customHeight="1" thickTop="1" thickBot="1" x14ac:dyDescent="0.35">
      <c r="A61" s="15"/>
      <c r="B61" s="74"/>
      <c r="C61" s="141"/>
      <c r="D61" s="141"/>
      <c r="E61" s="141"/>
      <c r="F61" s="141"/>
      <c r="G61" s="141"/>
      <c r="H61" s="69"/>
      <c r="J61" s="287"/>
      <c r="K61" s="220"/>
    </row>
    <row r="62" spans="1:11" ht="15" customHeight="1" x14ac:dyDescent="0.3">
      <c r="A62" s="15"/>
      <c r="B62" s="57" t="s">
        <v>55</v>
      </c>
      <c r="C62" s="58">
        <f>SUM(E13,E17,E24,E32,E47)</f>
        <v>0</v>
      </c>
      <c r="D62" s="141"/>
      <c r="E62" s="141"/>
      <c r="F62" s="141"/>
      <c r="G62" s="141"/>
      <c r="H62" s="69"/>
      <c r="J62" s="69"/>
      <c r="K62" s="220"/>
    </row>
    <row r="63" spans="1:11" ht="15" customHeight="1" x14ac:dyDescent="0.3">
      <c r="A63" s="15"/>
      <c r="B63" s="53" t="s">
        <v>56</v>
      </c>
      <c r="C63" s="59">
        <f>SUM(F13,F17,F24,F32,F47)</f>
        <v>0</v>
      </c>
      <c r="D63" s="51"/>
      <c r="E63" s="51"/>
      <c r="F63" s="51"/>
      <c r="G63" s="52"/>
      <c r="H63" s="69"/>
      <c r="J63" s="69"/>
      <c r="K63" s="220"/>
    </row>
    <row r="64" spans="1:11" ht="15" customHeight="1" x14ac:dyDescent="0.3">
      <c r="A64" s="15"/>
      <c r="B64" s="68" t="s">
        <v>90</v>
      </c>
      <c r="C64" s="59">
        <f>SUM(,G47,G32,G24,G17,G13)</f>
        <v>0</v>
      </c>
      <c r="D64" s="51"/>
      <c r="E64" s="51"/>
      <c r="F64" s="51"/>
      <c r="G64" s="52"/>
      <c r="H64" s="69"/>
      <c r="J64" s="69"/>
      <c r="K64" s="220"/>
    </row>
    <row r="65" spans="1:11" ht="15" customHeight="1" thickBot="1" x14ac:dyDescent="0.35">
      <c r="A65" s="15"/>
      <c r="B65" s="55" t="s">
        <v>28</v>
      </c>
      <c r="C65" s="60">
        <f>SUM(C62,G60,G54)</f>
        <v>0</v>
      </c>
      <c r="D65" s="141"/>
      <c r="E65" s="141"/>
      <c r="F65" s="141"/>
      <c r="G65" s="141"/>
      <c r="H65" s="69"/>
      <c r="J65" s="69"/>
      <c r="K65" s="220"/>
    </row>
    <row r="66" spans="1:11" ht="27" customHeight="1" x14ac:dyDescent="0.3">
      <c r="A66" s="15"/>
      <c r="B66" s="354" t="s">
        <v>65</v>
      </c>
      <c r="C66" s="354"/>
      <c r="D66" s="354"/>
      <c r="E66" s="354"/>
      <c r="F66" s="354"/>
      <c r="G66" s="354"/>
      <c r="H66" s="69"/>
      <c r="J66" s="69"/>
      <c r="K66" s="220"/>
    </row>
    <row r="67" spans="1:11" ht="13.8" x14ac:dyDescent="0.3">
      <c r="A67" s="15"/>
      <c r="B67" s="61"/>
      <c r="C67" s="41"/>
      <c r="D67" s="41"/>
      <c r="E67" s="41"/>
      <c r="F67" s="41"/>
      <c r="G67" s="41"/>
      <c r="H67" s="69"/>
      <c r="J67" s="69"/>
      <c r="K67" s="220"/>
    </row>
    <row r="68" spans="1:11" ht="15" customHeight="1" x14ac:dyDescent="0.3">
      <c r="A68" s="15"/>
      <c r="B68" s="90" t="s">
        <v>40</v>
      </c>
      <c r="C68" s="356"/>
      <c r="D68" s="356"/>
      <c r="E68" s="356"/>
      <c r="F68" s="356"/>
      <c r="G68" s="95" t="s">
        <v>0</v>
      </c>
      <c r="H68" s="231"/>
      <c r="J68" s="69"/>
      <c r="K68" s="220"/>
    </row>
    <row r="69" spans="1:11" ht="15" customHeight="1" x14ac:dyDescent="0.3">
      <c r="B69" s="5"/>
      <c r="C69" s="7"/>
      <c r="D69" s="7"/>
      <c r="E69" s="7"/>
      <c r="F69" s="7"/>
      <c r="G69" s="6"/>
      <c r="H69" s="69"/>
      <c r="J69" s="69"/>
      <c r="K69" s="220"/>
    </row>
    <row r="70" spans="1:11" ht="15" customHeight="1" x14ac:dyDescent="0.3">
      <c r="B70" s="349" t="s">
        <v>108</v>
      </c>
      <c r="C70" s="6"/>
      <c r="D70" s="6"/>
      <c r="E70" s="6"/>
      <c r="F70" s="6"/>
      <c r="G70" s="6"/>
      <c r="H70" s="69"/>
      <c r="J70" s="69"/>
      <c r="K70" s="220"/>
    </row>
    <row r="71" spans="1:11" ht="15" customHeight="1" x14ac:dyDescent="0.3">
      <c r="B71" s="350" t="s">
        <v>109</v>
      </c>
      <c r="C71" s="231"/>
      <c r="D71" s="231"/>
      <c r="E71" s="231"/>
      <c r="F71" s="231"/>
      <c r="G71" s="231"/>
      <c r="H71" s="231"/>
      <c r="I71" s="231"/>
      <c r="J71" s="231"/>
      <c r="K71" s="220"/>
    </row>
    <row r="73" spans="1:11" ht="15" customHeight="1" x14ac:dyDescent="0.3">
      <c r="B73" s="5"/>
      <c r="C73" s="5"/>
      <c r="D73" s="5"/>
      <c r="E73" s="5"/>
      <c r="F73" s="5"/>
      <c r="G73" s="5"/>
    </row>
    <row r="74" spans="1:11" ht="15" customHeight="1" x14ac:dyDescent="0.3">
      <c r="B74" s="5"/>
      <c r="C74" s="5"/>
      <c r="D74" s="5"/>
      <c r="E74" s="5"/>
      <c r="F74" s="5"/>
      <c r="G74" s="5"/>
    </row>
  </sheetData>
  <mergeCells count="8">
    <mergeCell ref="H2:J2"/>
    <mergeCell ref="H4:J4"/>
    <mergeCell ref="C68:F68"/>
    <mergeCell ref="B66:G66"/>
    <mergeCell ref="B1:G1"/>
    <mergeCell ref="B2:G2"/>
    <mergeCell ref="F3:F4"/>
    <mergeCell ref="G3:G4"/>
  </mergeCells>
  <printOptions horizontalCentered="1" verticalCentered="1"/>
  <pageMargins left="0.25" right="0.25" top="0.75" bottom="0.75" header="0.3" footer="0.3"/>
  <pageSetup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100" workbookViewId="0">
      <pane ySplit="5" topLeftCell="A6" activePane="bottomLeft" state="frozen"/>
      <selection pane="bottomLeft" activeCell="L31" sqref="L31"/>
    </sheetView>
  </sheetViews>
  <sheetFormatPr defaultColWidth="10.875" defaultRowHeight="15" customHeight="1" x14ac:dyDescent="0.3"/>
  <cols>
    <col min="1" max="1" width="25.875" style="8" customWidth="1"/>
    <col min="2" max="2" width="53.625" style="8" customWidth="1"/>
    <col min="3" max="3" width="20" style="17" customWidth="1"/>
    <col min="4" max="4" width="22.875" style="8" customWidth="1"/>
    <col min="5" max="5" width="19.375" style="8" customWidth="1"/>
    <col min="6" max="6" width="14" style="8" bestFit="1" customWidth="1"/>
    <col min="7" max="7" width="13" style="8" bestFit="1" customWidth="1"/>
    <col min="8" max="8" width="12.875" style="8" hidden="1" customWidth="1"/>
    <col min="9" max="9" width="0" style="8" hidden="1" customWidth="1"/>
    <col min="10" max="16384" width="10.875" style="8"/>
  </cols>
  <sheetData>
    <row r="1" spans="1:10" ht="18.600000000000001" thickBot="1" x14ac:dyDescent="0.35">
      <c r="A1" s="412" t="s">
        <v>95</v>
      </c>
      <c r="B1" s="412"/>
      <c r="C1" s="412"/>
      <c r="D1" s="412"/>
      <c r="E1" s="412"/>
      <c r="F1" s="412"/>
      <c r="G1" s="412"/>
      <c r="H1" s="247"/>
      <c r="I1" s="248"/>
      <c r="J1" s="200"/>
    </row>
    <row r="2" spans="1:10" ht="15" customHeight="1" x14ac:dyDescent="0.3">
      <c r="A2" s="413" t="s">
        <v>39</v>
      </c>
      <c r="B2" s="414"/>
      <c r="C2" s="414"/>
      <c r="D2" s="414"/>
      <c r="E2" s="414"/>
      <c r="F2" s="414"/>
      <c r="G2" s="414"/>
      <c r="H2" s="361" t="s">
        <v>84</v>
      </c>
      <c r="I2" s="362"/>
      <c r="J2" s="200"/>
    </row>
    <row r="3" spans="1:10" s="17" customFormat="1" ht="25.35" customHeight="1" x14ac:dyDescent="0.3">
      <c r="A3" s="372" t="s">
        <v>1</v>
      </c>
      <c r="B3" s="373"/>
      <c r="C3" s="185" t="s">
        <v>96</v>
      </c>
      <c r="D3" s="185" t="s">
        <v>97</v>
      </c>
      <c r="E3" s="185" t="s">
        <v>98</v>
      </c>
      <c r="F3" s="376" t="s">
        <v>105</v>
      </c>
      <c r="G3" s="374" t="s">
        <v>62</v>
      </c>
      <c r="H3" s="234" t="s">
        <v>85</v>
      </c>
      <c r="I3" s="345" t="s">
        <v>86</v>
      </c>
      <c r="J3" s="346"/>
    </row>
    <row r="4" spans="1:10" ht="30" customHeight="1" thickBot="1" x14ac:dyDescent="0.35">
      <c r="A4" s="370" t="s">
        <v>2</v>
      </c>
      <c r="B4" s="371"/>
      <c r="C4" s="277" t="s">
        <v>99</v>
      </c>
      <c r="D4" s="277" t="s">
        <v>99</v>
      </c>
      <c r="E4" s="277" t="s">
        <v>99</v>
      </c>
      <c r="F4" s="377"/>
      <c r="G4" s="375"/>
      <c r="H4" s="367" t="s">
        <v>92</v>
      </c>
      <c r="I4" s="368"/>
      <c r="J4" s="200"/>
    </row>
    <row r="5" spans="1:10" ht="15" customHeight="1" x14ac:dyDescent="0.3">
      <c r="A5" s="415" t="s">
        <v>36</v>
      </c>
      <c r="B5" s="416"/>
      <c r="C5" s="142"/>
      <c r="D5" s="143"/>
      <c r="E5" s="143"/>
      <c r="F5" s="143"/>
      <c r="G5" s="143"/>
      <c r="H5" s="241"/>
      <c r="I5" s="249"/>
      <c r="J5" s="200"/>
    </row>
    <row r="6" spans="1:10" ht="15" customHeight="1" x14ac:dyDescent="0.3">
      <c r="A6" s="399" t="s">
        <v>63</v>
      </c>
      <c r="B6" s="400"/>
      <c r="C6" s="400"/>
      <c r="D6" s="400"/>
      <c r="E6" s="400"/>
      <c r="F6" s="400"/>
      <c r="G6" s="400"/>
      <c r="H6" s="291">
        <v>50000</v>
      </c>
      <c r="I6" s="323">
        <v>0.5</v>
      </c>
      <c r="J6" s="200"/>
    </row>
    <row r="7" spans="1:10" ht="15" customHeight="1" x14ac:dyDescent="0.3">
      <c r="A7" s="382" t="s">
        <v>20</v>
      </c>
      <c r="B7" s="383"/>
      <c r="C7" s="333"/>
      <c r="D7" s="334"/>
      <c r="E7" s="334"/>
      <c r="F7" s="102">
        <f>E7*0.5</f>
        <v>0</v>
      </c>
      <c r="G7" s="189">
        <f t="shared" ref="G7:G14" si="0">E7-F7</f>
        <v>0</v>
      </c>
      <c r="H7" s="289"/>
      <c r="I7" s="324"/>
      <c r="J7" s="200"/>
    </row>
    <row r="8" spans="1:10" ht="15" customHeight="1" x14ac:dyDescent="0.3">
      <c r="A8" s="382" t="s">
        <v>21</v>
      </c>
      <c r="B8" s="383"/>
      <c r="C8" s="333"/>
      <c r="D8" s="334"/>
      <c r="E8" s="334"/>
      <c r="F8" s="102">
        <f t="shared" ref="F8:F14" si="1">E8*0.5</f>
        <v>0</v>
      </c>
      <c r="G8" s="189">
        <f t="shared" si="0"/>
        <v>0</v>
      </c>
      <c r="H8" s="244"/>
      <c r="I8" s="285"/>
      <c r="J8" s="200"/>
    </row>
    <row r="9" spans="1:10" ht="15" customHeight="1" x14ac:dyDescent="0.3">
      <c r="A9" s="382" t="s">
        <v>30</v>
      </c>
      <c r="B9" s="383"/>
      <c r="C9" s="333"/>
      <c r="D9" s="334"/>
      <c r="E9" s="334"/>
      <c r="F9" s="102">
        <f t="shared" si="1"/>
        <v>0</v>
      </c>
      <c r="G9" s="189">
        <f t="shared" si="0"/>
        <v>0</v>
      </c>
      <c r="H9" s="244"/>
      <c r="I9" s="285"/>
      <c r="J9" s="200"/>
    </row>
    <row r="10" spans="1:10" ht="15" customHeight="1" x14ac:dyDescent="0.3">
      <c r="A10" s="382" t="s">
        <v>31</v>
      </c>
      <c r="B10" s="383"/>
      <c r="C10" s="333"/>
      <c r="D10" s="334"/>
      <c r="E10" s="334"/>
      <c r="F10" s="102">
        <f t="shared" si="1"/>
        <v>0</v>
      </c>
      <c r="G10" s="189">
        <f t="shared" si="0"/>
        <v>0</v>
      </c>
      <c r="H10" s="244"/>
      <c r="I10" s="285"/>
      <c r="J10" s="200"/>
    </row>
    <row r="11" spans="1:10" ht="15" customHeight="1" x14ac:dyDescent="0.3">
      <c r="A11" s="177" t="s">
        <v>34</v>
      </c>
      <c r="B11" s="178"/>
      <c r="C11" s="333"/>
      <c r="D11" s="334"/>
      <c r="E11" s="334"/>
      <c r="F11" s="102">
        <f t="shared" si="1"/>
        <v>0</v>
      </c>
      <c r="G11" s="189">
        <f t="shared" si="0"/>
        <v>0</v>
      </c>
      <c r="H11" s="244"/>
      <c r="I11" s="285"/>
      <c r="J11" s="200"/>
    </row>
    <row r="12" spans="1:10" ht="15" customHeight="1" x14ac:dyDescent="0.3">
      <c r="A12" s="382" t="s">
        <v>33</v>
      </c>
      <c r="B12" s="383"/>
      <c r="C12" s="333"/>
      <c r="D12" s="334"/>
      <c r="E12" s="334"/>
      <c r="F12" s="102">
        <f t="shared" si="1"/>
        <v>0</v>
      </c>
      <c r="G12" s="189">
        <f t="shared" si="0"/>
        <v>0</v>
      </c>
      <c r="H12" s="244"/>
      <c r="I12" s="285"/>
      <c r="J12" s="200"/>
    </row>
    <row r="13" spans="1:10" ht="15" customHeight="1" x14ac:dyDescent="0.3">
      <c r="A13" s="382" t="s">
        <v>32</v>
      </c>
      <c r="B13" s="409"/>
      <c r="C13" s="333"/>
      <c r="D13" s="334"/>
      <c r="E13" s="334"/>
      <c r="F13" s="102">
        <f t="shared" si="1"/>
        <v>0</v>
      </c>
      <c r="G13" s="189">
        <f t="shared" si="0"/>
        <v>0</v>
      </c>
      <c r="H13" s="244"/>
      <c r="I13" s="285"/>
      <c r="J13" s="200"/>
    </row>
    <row r="14" spans="1:10" ht="15" customHeight="1" x14ac:dyDescent="0.3">
      <c r="A14" s="380" t="s">
        <v>72</v>
      </c>
      <c r="B14" s="381"/>
      <c r="C14" s="333"/>
      <c r="D14" s="334"/>
      <c r="E14" s="334"/>
      <c r="F14" s="102">
        <f t="shared" si="1"/>
        <v>0</v>
      </c>
      <c r="G14" s="189">
        <f t="shared" si="0"/>
        <v>0</v>
      </c>
      <c r="H14" s="244"/>
      <c r="I14" s="285"/>
      <c r="J14" s="200"/>
    </row>
    <row r="15" spans="1:10" ht="15" customHeight="1" thickBot="1" x14ac:dyDescent="0.35">
      <c r="A15" s="410" t="s">
        <v>44</v>
      </c>
      <c r="B15" s="411"/>
      <c r="C15" s="117">
        <f>SUM(C7:C14)</f>
        <v>0</v>
      </c>
      <c r="D15" s="117">
        <f>SUM(D7:D14)</f>
        <v>0</v>
      </c>
      <c r="E15" s="118">
        <f>SUM(E7:E14)</f>
        <v>0</v>
      </c>
      <c r="F15" s="114">
        <f>MIN(50000,E15*0.5)</f>
        <v>0</v>
      </c>
      <c r="G15" s="114">
        <f t="shared" ref="G15" si="2">E15-F15</f>
        <v>0</v>
      </c>
      <c r="H15" s="281">
        <f>E15</f>
        <v>0</v>
      </c>
      <c r="I15" s="282">
        <f>H15*0.5</f>
        <v>0</v>
      </c>
      <c r="J15" s="200"/>
    </row>
    <row r="16" spans="1:10" ht="15" customHeight="1" thickTop="1" x14ac:dyDescent="0.3">
      <c r="A16" s="393"/>
      <c r="B16" s="398"/>
      <c r="C16" s="144"/>
      <c r="D16" s="145"/>
      <c r="E16" s="288"/>
      <c r="F16" s="279" t="s">
        <v>45</v>
      </c>
      <c r="G16" s="279" t="s">
        <v>48</v>
      </c>
      <c r="H16" s="290"/>
      <c r="I16" s="325"/>
      <c r="J16" s="200"/>
    </row>
    <row r="17" spans="1:10" ht="15" customHeight="1" x14ac:dyDescent="0.3">
      <c r="A17" s="380"/>
      <c r="B17" s="381"/>
      <c r="C17" s="146"/>
      <c r="D17" s="147"/>
      <c r="E17" s="71"/>
      <c r="F17" s="259"/>
      <c r="G17" s="260"/>
      <c r="H17" s="238"/>
      <c r="I17" s="326"/>
      <c r="J17" s="200"/>
    </row>
    <row r="18" spans="1:10" ht="15" customHeight="1" x14ac:dyDescent="0.3">
      <c r="A18" s="390"/>
      <c r="B18" s="390"/>
      <c r="C18" s="148"/>
      <c r="D18" s="180"/>
      <c r="E18" s="179"/>
      <c r="F18" s="179"/>
      <c r="G18" s="190"/>
      <c r="H18" s="235"/>
      <c r="I18" s="327"/>
      <c r="J18" s="200"/>
    </row>
    <row r="19" spans="1:10" ht="15" customHeight="1" x14ac:dyDescent="0.3">
      <c r="A19" s="407" t="s">
        <v>69</v>
      </c>
      <c r="B19" s="408"/>
      <c r="C19" s="149"/>
      <c r="D19" s="181"/>
      <c r="E19" s="181"/>
      <c r="F19" s="181"/>
      <c r="G19" s="184"/>
      <c r="H19" s="242"/>
      <c r="I19" s="242"/>
      <c r="J19" s="200"/>
    </row>
    <row r="20" spans="1:10" ht="15" customHeight="1" x14ac:dyDescent="0.3">
      <c r="A20" s="401" t="s">
        <v>22</v>
      </c>
      <c r="B20" s="402"/>
      <c r="C20" s="402"/>
      <c r="D20" s="402"/>
      <c r="E20" s="402"/>
      <c r="F20" s="402"/>
      <c r="G20" s="402"/>
      <c r="H20" s="243"/>
      <c r="I20" s="328"/>
      <c r="J20" s="200"/>
    </row>
    <row r="21" spans="1:10" ht="15" customHeight="1" x14ac:dyDescent="0.3">
      <c r="A21" s="380"/>
      <c r="B21" s="381"/>
      <c r="C21" s="337"/>
      <c r="D21" s="337"/>
      <c r="E21" s="337"/>
      <c r="F21" s="120"/>
      <c r="G21" s="123"/>
      <c r="H21" s="236"/>
      <c r="I21" s="328"/>
      <c r="J21" s="200"/>
    </row>
    <row r="22" spans="1:10" ht="15" customHeight="1" x14ac:dyDescent="0.3">
      <c r="A22" s="382"/>
      <c r="B22" s="383"/>
      <c r="C22" s="337"/>
      <c r="D22" s="337"/>
      <c r="E22" s="337"/>
      <c r="F22" s="120"/>
      <c r="G22" s="123"/>
      <c r="H22" s="236"/>
      <c r="I22" s="328"/>
      <c r="J22" s="200"/>
    </row>
    <row r="23" spans="1:10" ht="15" customHeight="1" x14ac:dyDescent="0.3">
      <c r="A23" s="395" t="s">
        <v>23</v>
      </c>
      <c r="B23" s="395"/>
      <c r="C23" s="396"/>
      <c r="D23" s="396"/>
      <c r="E23" s="396"/>
      <c r="F23" s="396"/>
      <c r="G23" s="397"/>
      <c r="H23" s="236"/>
      <c r="I23" s="328"/>
      <c r="J23" s="200"/>
    </row>
    <row r="24" spans="1:10" ht="15" customHeight="1" x14ac:dyDescent="0.3">
      <c r="A24" s="382"/>
      <c r="B24" s="383"/>
      <c r="C24" s="337"/>
      <c r="D24" s="337"/>
      <c r="E24" s="337"/>
      <c r="F24" s="120"/>
      <c r="G24" s="123"/>
      <c r="H24" s="236"/>
      <c r="I24" s="328"/>
      <c r="J24" s="200"/>
    </row>
    <row r="25" spans="1:10" ht="15" customHeight="1" x14ac:dyDescent="0.3">
      <c r="A25" s="380"/>
      <c r="B25" s="381"/>
      <c r="C25" s="342"/>
      <c r="D25" s="342"/>
      <c r="E25" s="342"/>
      <c r="F25" s="150"/>
      <c r="G25" s="123"/>
      <c r="H25" s="236"/>
      <c r="I25" s="328"/>
      <c r="J25" s="200"/>
    </row>
    <row r="26" spans="1:10" ht="15" customHeight="1" x14ac:dyDescent="0.3">
      <c r="A26" s="395" t="s">
        <v>89</v>
      </c>
      <c r="B26" s="395"/>
      <c r="C26" s="395"/>
      <c r="D26" s="395"/>
      <c r="E26" s="395"/>
      <c r="F26" s="395"/>
      <c r="G26" s="397"/>
      <c r="H26" s="236"/>
      <c r="I26" s="328"/>
      <c r="J26" s="200"/>
    </row>
    <row r="27" spans="1:10" ht="15" customHeight="1" x14ac:dyDescent="0.3">
      <c r="A27" s="393"/>
      <c r="B27" s="394"/>
      <c r="C27" s="341"/>
      <c r="D27" s="341"/>
      <c r="E27" s="341"/>
      <c r="F27" s="151"/>
      <c r="G27" s="191"/>
      <c r="H27" s="236"/>
      <c r="I27" s="328"/>
      <c r="J27" s="200"/>
    </row>
    <row r="28" spans="1:10" ht="15" customHeight="1" x14ac:dyDescent="0.3">
      <c r="A28" s="382"/>
      <c r="B28" s="383"/>
      <c r="C28" s="337"/>
      <c r="D28" s="337"/>
      <c r="E28" s="337"/>
      <c r="F28" s="120"/>
      <c r="G28" s="123"/>
      <c r="H28" s="236"/>
      <c r="I28" s="328"/>
      <c r="J28" s="200"/>
    </row>
    <row r="29" spans="1:10" ht="15" customHeight="1" x14ac:dyDescent="0.3">
      <c r="A29" s="386" t="s">
        <v>24</v>
      </c>
      <c r="B29" s="387"/>
      <c r="C29" s="403"/>
      <c r="D29" s="403"/>
      <c r="E29" s="403"/>
      <c r="F29" s="403"/>
      <c r="G29" s="387"/>
      <c r="H29" s="236"/>
      <c r="I29" s="328"/>
      <c r="J29" s="200"/>
    </row>
    <row r="30" spans="1:10" ht="15" customHeight="1" x14ac:dyDescent="0.3">
      <c r="A30" s="391" t="s">
        <v>29</v>
      </c>
      <c r="B30" s="392"/>
      <c r="C30" s="337"/>
      <c r="D30" s="337"/>
      <c r="E30" s="337"/>
      <c r="F30" s="120"/>
      <c r="G30" s="123"/>
      <c r="H30" s="236"/>
      <c r="I30" s="328"/>
      <c r="J30" s="200"/>
    </row>
    <row r="31" spans="1:10" ht="15" customHeight="1" thickBot="1" x14ac:dyDescent="0.35">
      <c r="A31" s="405" t="s">
        <v>44</v>
      </c>
      <c r="B31" s="406"/>
      <c r="C31" s="136">
        <f>SUM(C28:C30)</f>
        <v>0</v>
      </c>
      <c r="D31" s="136">
        <f>SUM(D28:D30)</f>
        <v>0</v>
      </c>
      <c r="E31" s="136">
        <f>SUM(E28:E30)</f>
        <v>0</v>
      </c>
      <c r="F31" s="152"/>
      <c r="G31" s="192">
        <f>SUM(E31)</f>
        <v>0</v>
      </c>
      <c r="H31" s="236"/>
      <c r="I31" s="328"/>
      <c r="J31" s="200"/>
    </row>
    <row r="32" spans="1:10" ht="15" customHeight="1" thickTop="1" x14ac:dyDescent="0.3">
      <c r="A32" s="388"/>
      <c r="B32" s="404"/>
      <c r="C32" s="186"/>
      <c r="D32" s="187"/>
      <c r="E32" s="187"/>
      <c r="F32" s="153"/>
      <c r="G32" s="193"/>
      <c r="H32" s="238"/>
      <c r="I32" s="329"/>
      <c r="J32" s="200"/>
    </row>
    <row r="33" spans="1:10" ht="15" customHeight="1" x14ac:dyDescent="0.3">
      <c r="A33" s="407" t="s">
        <v>70</v>
      </c>
      <c r="B33" s="408"/>
      <c r="C33" s="154"/>
      <c r="D33" s="155"/>
      <c r="E33" s="155"/>
      <c r="F33" s="156"/>
      <c r="G33" s="194"/>
      <c r="H33" s="242"/>
      <c r="I33" s="242"/>
      <c r="J33" s="200"/>
    </row>
    <row r="34" spans="1:10" ht="15" customHeight="1" x14ac:dyDescent="0.3">
      <c r="A34" s="386" t="s">
        <v>25</v>
      </c>
      <c r="B34" s="387"/>
      <c r="C34" s="337"/>
      <c r="D34" s="337"/>
      <c r="E34" s="337"/>
      <c r="F34" s="120"/>
      <c r="G34" s="195"/>
      <c r="H34" s="235"/>
      <c r="I34" s="328"/>
      <c r="J34" s="200"/>
    </row>
    <row r="35" spans="1:10" ht="15" customHeight="1" x14ac:dyDescent="0.3">
      <c r="A35" s="395" t="s">
        <v>26</v>
      </c>
      <c r="B35" s="397"/>
      <c r="C35" s="337"/>
      <c r="D35" s="337"/>
      <c r="E35" s="337"/>
      <c r="F35" s="120"/>
      <c r="G35" s="196"/>
      <c r="H35" s="235"/>
      <c r="I35" s="328"/>
      <c r="J35" s="200"/>
    </row>
    <row r="36" spans="1:10" ht="15" customHeight="1" x14ac:dyDescent="0.3">
      <c r="A36" s="176" t="s">
        <v>29</v>
      </c>
      <c r="B36" s="176"/>
      <c r="C36" s="342"/>
      <c r="D36" s="342"/>
      <c r="E36" s="342"/>
      <c r="F36" s="150"/>
      <c r="G36" s="195"/>
      <c r="H36" s="235"/>
      <c r="I36" s="328"/>
      <c r="J36" s="200"/>
    </row>
    <row r="37" spans="1:10" ht="15" customHeight="1" thickBot="1" x14ac:dyDescent="0.35">
      <c r="A37" s="157" t="s">
        <v>44</v>
      </c>
      <c r="B37" s="158"/>
      <c r="C37" s="136">
        <f>SUM(C34:C35)</f>
        <v>0</v>
      </c>
      <c r="D37" s="136">
        <f>SUM(D34:D35)</f>
        <v>0</v>
      </c>
      <c r="E37" s="136">
        <f>SUM(E34:E36)</f>
        <v>0</v>
      </c>
      <c r="F37" s="159"/>
      <c r="G37" s="192">
        <f>SUM(E37)</f>
        <v>0</v>
      </c>
      <c r="H37" s="77"/>
      <c r="I37" s="330"/>
      <c r="J37" s="200"/>
    </row>
    <row r="38" spans="1:10" ht="15" customHeight="1" thickTop="1" x14ac:dyDescent="0.3">
      <c r="A38" s="388"/>
      <c r="B38" s="389"/>
      <c r="C38" s="187"/>
      <c r="D38" s="187"/>
      <c r="E38" s="187"/>
      <c r="F38" s="160"/>
      <c r="G38" s="197"/>
      <c r="H38" s="238"/>
      <c r="I38" s="329"/>
      <c r="J38" s="200"/>
    </row>
    <row r="39" spans="1:10" ht="15" customHeight="1" x14ac:dyDescent="0.3">
      <c r="A39" s="378" t="s">
        <v>71</v>
      </c>
      <c r="B39" s="379"/>
      <c r="C39" s="161"/>
      <c r="D39" s="161"/>
      <c r="E39" s="162"/>
      <c r="F39" s="163"/>
      <c r="G39" s="198"/>
      <c r="H39" s="242"/>
      <c r="I39" s="242"/>
      <c r="J39" s="200"/>
    </row>
    <row r="40" spans="1:10" ht="15" customHeight="1" x14ac:dyDescent="0.3">
      <c r="A40" s="382" t="s">
        <v>27</v>
      </c>
      <c r="B40" s="383"/>
      <c r="C40" s="337"/>
      <c r="D40" s="337"/>
      <c r="E40" s="337"/>
      <c r="F40" s="120"/>
      <c r="G40" s="195"/>
      <c r="H40" s="235"/>
      <c r="I40" s="328"/>
      <c r="J40" s="200"/>
    </row>
    <row r="41" spans="1:10" ht="15" customHeight="1" x14ac:dyDescent="0.3">
      <c r="A41" s="382" t="s">
        <v>67</v>
      </c>
      <c r="B41" s="383"/>
      <c r="C41" s="337"/>
      <c r="D41" s="337"/>
      <c r="E41" s="337"/>
      <c r="F41" s="120"/>
      <c r="G41" s="196"/>
      <c r="H41" s="235"/>
      <c r="I41" s="328"/>
      <c r="J41" s="200"/>
    </row>
    <row r="42" spans="1:10" ht="15" customHeight="1" x14ac:dyDescent="0.3">
      <c r="A42" s="384" t="s">
        <v>29</v>
      </c>
      <c r="B42" s="385"/>
      <c r="C42" s="337"/>
      <c r="D42" s="337"/>
      <c r="E42" s="337"/>
      <c r="F42" s="120"/>
      <c r="G42" s="196"/>
      <c r="H42" s="235"/>
      <c r="I42" s="328"/>
      <c r="J42" s="200"/>
    </row>
    <row r="43" spans="1:10" s="12" customFormat="1" ht="15" customHeight="1" thickBot="1" x14ac:dyDescent="0.35">
      <c r="A43" s="164" t="s">
        <v>44</v>
      </c>
      <c r="B43" s="165"/>
      <c r="C43" s="136">
        <f>SUM(C40:C42)</f>
        <v>0</v>
      </c>
      <c r="D43" s="136">
        <f>SUM(D40:D42)</f>
        <v>0</v>
      </c>
      <c r="E43" s="136">
        <f>SUM(E40:E42)</f>
        <v>0</v>
      </c>
      <c r="F43" s="159"/>
      <c r="G43" s="192">
        <f>SUM(E43)</f>
        <v>0</v>
      </c>
      <c r="H43" s="239"/>
      <c r="I43" s="331"/>
      <c r="J43" s="220"/>
    </row>
    <row r="44" spans="1:10" s="12" customFormat="1" ht="15" customHeight="1" thickTop="1" thickBot="1" x14ac:dyDescent="0.35">
      <c r="A44" s="166"/>
      <c r="B44" s="167"/>
      <c r="C44" s="141"/>
      <c r="D44" s="141"/>
      <c r="E44" s="141"/>
      <c r="F44" s="141"/>
      <c r="G44" s="199"/>
      <c r="H44" s="50"/>
      <c r="I44" s="69"/>
      <c r="J44" s="220"/>
    </row>
    <row r="45" spans="1:10" s="12" customFormat="1" ht="15" customHeight="1" x14ac:dyDescent="0.3">
      <c r="A45" s="252"/>
      <c r="B45" s="253" t="s">
        <v>55</v>
      </c>
      <c r="C45" s="343">
        <f>SUM(E15)</f>
        <v>0</v>
      </c>
      <c r="D45" s="141"/>
      <c r="E45" s="141"/>
      <c r="F45" s="141"/>
      <c r="G45" s="141"/>
      <c r="H45" s="50"/>
      <c r="J45" s="220"/>
    </row>
    <row r="46" spans="1:10" s="12" customFormat="1" ht="15" customHeight="1" x14ac:dyDescent="0.3">
      <c r="A46" s="254"/>
      <c r="B46" s="250" t="s">
        <v>56</v>
      </c>
      <c r="C46" s="343">
        <f>SUM(F15)</f>
        <v>0</v>
      </c>
      <c r="D46" s="51"/>
      <c r="E46" s="51"/>
      <c r="F46" s="51"/>
      <c r="G46" s="52"/>
      <c r="H46" s="50"/>
      <c r="J46" s="220"/>
    </row>
    <row r="47" spans="1:10" s="12" customFormat="1" ht="15" customHeight="1" x14ac:dyDescent="0.3">
      <c r="A47" s="254"/>
      <c r="B47" s="251" t="s">
        <v>90</v>
      </c>
      <c r="C47" s="343">
        <f>SUM(G15)</f>
        <v>0</v>
      </c>
      <c r="D47" s="51"/>
      <c r="E47" s="51"/>
      <c r="F47" s="51"/>
      <c r="G47" s="52"/>
      <c r="H47" s="50"/>
      <c r="J47" s="220"/>
    </row>
    <row r="48" spans="1:10" s="12" customFormat="1" ht="15" customHeight="1" thickBot="1" x14ac:dyDescent="0.35">
      <c r="A48" s="255"/>
      <c r="B48" s="256" t="s">
        <v>28</v>
      </c>
      <c r="C48" s="343">
        <f>SUM(C45,G43,G37, G31)</f>
        <v>0</v>
      </c>
      <c r="D48" s="51"/>
      <c r="E48" s="51"/>
      <c r="F48" s="51"/>
      <c r="G48" s="52"/>
      <c r="H48" s="50"/>
      <c r="J48" s="220"/>
    </row>
    <row r="49" spans="1:10" ht="30" customHeight="1" x14ac:dyDescent="0.3">
      <c r="A49" s="354" t="s">
        <v>66</v>
      </c>
      <c r="B49" s="354"/>
      <c r="C49" s="354"/>
      <c r="D49" s="354"/>
      <c r="E49" s="354"/>
      <c r="F49" s="354"/>
      <c r="G49" s="354"/>
      <c r="H49" s="70"/>
      <c r="J49" s="200"/>
    </row>
    <row r="50" spans="1:10" customFormat="1" ht="24.9" customHeight="1" x14ac:dyDescent="0.3">
      <c r="A50" s="8"/>
      <c r="B50" s="10" t="s">
        <v>40</v>
      </c>
      <c r="C50" s="356"/>
      <c r="D50" s="356"/>
      <c r="E50" s="356"/>
      <c r="F50" s="356"/>
      <c r="G50" s="95" t="s">
        <v>0</v>
      </c>
      <c r="H50" s="257"/>
      <c r="I50" s="21"/>
      <c r="J50" s="332"/>
    </row>
    <row r="51" spans="1:10" ht="15" customHeight="1" x14ac:dyDescent="0.3">
      <c r="H51" s="70"/>
      <c r="J51" s="200"/>
    </row>
    <row r="52" spans="1:10" ht="15" customHeight="1" x14ac:dyDescent="0.3">
      <c r="A52" s="258" t="s">
        <v>106</v>
      </c>
      <c r="H52" s="70"/>
      <c r="J52" s="200"/>
    </row>
    <row r="53" spans="1:10" ht="15" customHeight="1" x14ac:dyDescent="0.3">
      <c r="A53" s="347" t="s">
        <v>107</v>
      </c>
      <c r="B53" s="232"/>
      <c r="C53" s="183"/>
      <c r="D53" s="232"/>
      <c r="E53" s="232"/>
      <c r="F53" s="232"/>
      <c r="G53" s="232"/>
      <c r="H53" s="232"/>
      <c r="I53" s="232"/>
      <c r="J53" s="200"/>
    </row>
  </sheetData>
  <mergeCells count="45">
    <mergeCell ref="H2:I2"/>
    <mergeCell ref="H4:I4"/>
    <mergeCell ref="A1:G1"/>
    <mergeCell ref="A2:G2"/>
    <mergeCell ref="A5:B5"/>
    <mergeCell ref="A6:G6"/>
    <mergeCell ref="A20:G20"/>
    <mergeCell ref="A29:G29"/>
    <mergeCell ref="A26:G26"/>
    <mergeCell ref="A35:B35"/>
    <mergeCell ref="A32:B32"/>
    <mergeCell ref="A31:B31"/>
    <mergeCell ref="A19:B19"/>
    <mergeCell ref="A33:B33"/>
    <mergeCell ref="A7:B7"/>
    <mergeCell ref="A8:B8"/>
    <mergeCell ref="A9:B9"/>
    <mergeCell ref="A13:B13"/>
    <mergeCell ref="A15:B15"/>
    <mergeCell ref="A38:B38"/>
    <mergeCell ref="A14:B14"/>
    <mergeCell ref="A18:B18"/>
    <mergeCell ref="A21:B21"/>
    <mergeCell ref="A30:B30"/>
    <mergeCell ref="A22:B22"/>
    <mergeCell ref="A27:B27"/>
    <mergeCell ref="A28:B28"/>
    <mergeCell ref="A23:G23"/>
    <mergeCell ref="A16:B16"/>
    <mergeCell ref="C50:F50"/>
    <mergeCell ref="A4:B4"/>
    <mergeCell ref="A3:B3"/>
    <mergeCell ref="G3:G4"/>
    <mergeCell ref="F3:F4"/>
    <mergeCell ref="A39:B39"/>
    <mergeCell ref="A17:B17"/>
    <mergeCell ref="A10:B10"/>
    <mergeCell ref="A12:B12"/>
    <mergeCell ref="A49:G49"/>
    <mergeCell ref="A42:B42"/>
    <mergeCell ref="A24:B24"/>
    <mergeCell ref="A25:B25"/>
    <mergeCell ref="A40:B40"/>
    <mergeCell ref="A41:B41"/>
    <mergeCell ref="A34:B34"/>
  </mergeCells>
  <phoneticPr fontId="0" type="noConversion"/>
  <conditionalFormatting sqref="H43:H45">
    <cfRule type="cellIs" dxfId="0" priority="2" stopIfTrue="1" operator="equal">
      <formula>0</formula>
    </cfRule>
  </conditionalFormatting>
  <printOptions horizontalCentered="1"/>
  <pageMargins left="0.25" right="0.25" top="0.25" bottom="0.25" header="0.3" footer="0.3"/>
  <pageSetup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Single Grant</vt:lpstr>
      <vt:lpstr>Stacked_Grants</vt:lpstr>
      <vt:lpstr>Vacant Property</vt:lpstr>
      <vt:lpstr>Catalyst</vt:lpstr>
      <vt:lpstr>Facade</vt:lpstr>
      <vt:lpstr>Catalyst!Print_Area</vt:lpstr>
      <vt:lpstr>'Single Grant'!Print_Area</vt:lpstr>
      <vt:lpstr>Stacked_Grants!Print_Area</vt:lpstr>
      <vt:lpstr>'Vacant Property'!Print_Area</vt:lpstr>
      <vt:lpstr>'Single Grant'!Print_Titles</vt:lpstr>
      <vt:lpstr>Stacked_Grants!Print_Titles</vt:lpstr>
      <vt:lpstr>'Vacant Property'!Print_Titles</vt:lpstr>
    </vt:vector>
  </TitlesOfParts>
  <Company>City of Tampa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Micheal K. Chen;Cecilia Gayle</dc:creator>
  <cp:lastModifiedBy>Gayle, Cecilia</cp:lastModifiedBy>
  <cp:lastPrinted>2017-03-20T12:54:57Z</cp:lastPrinted>
  <dcterms:created xsi:type="dcterms:W3CDTF">2009-11-12T16:18:05Z</dcterms:created>
  <dcterms:modified xsi:type="dcterms:W3CDTF">2017-05-10T14:49:50Z</dcterms:modified>
</cp:coreProperties>
</file>